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auf\source\repos\Physics Labs\LowerDivLabs\LabProcedures_Current\ASTR101\6_MassOfJupiter\"/>
    </mc:Choice>
  </mc:AlternateContent>
  <xr:revisionPtr revIDLastSave="0" documentId="13_ncr:1_{DCB74139-C0E3-46FC-AB82-B704EFB9C0EE}" xr6:coauthVersionLast="36" xr6:coauthVersionMax="47" xr10:uidLastSave="{00000000-0000-0000-0000-000000000000}"/>
  <bookViews>
    <workbookView xWindow="-105" yWindow="-105" windowWidth="21795" windowHeight="13995" xr2:uid="{2679AC9D-0622-4001-81E8-5681AC8F65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35" i="1"/>
  <c r="H35" i="1" s="1"/>
  <c r="E34" i="1"/>
  <c r="H34" i="1" s="1"/>
  <c r="D30" i="1"/>
  <c r="E30" i="1" s="1"/>
  <c r="F24" i="1"/>
  <c r="D29" i="1"/>
  <c r="F23" i="1"/>
  <c r="L9" i="1"/>
  <c r="L10" i="1"/>
  <c r="L11" i="1"/>
  <c r="L12" i="1"/>
  <c r="L13" i="1"/>
  <c r="L14" i="1"/>
  <c r="L15" i="1"/>
  <c r="L16" i="1"/>
  <c r="L17" i="1"/>
  <c r="L18" i="1"/>
  <c r="L6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5" i="1"/>
  <c r="D6" i="1" l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</calcChain>
</file>

<file path=xl/sharedStrings.xml><?xml version="1.0" encoding="utf-8"?>
<sst xmlns="http://schemas.openxmlformats.org/spreadsheetml/2006/main" count="64" uniqueCount="32">
  <si>
    <t>Hours since first obs.</t>
  </si>
  <si>
    <t>Io angle</t>
  </si>
  <si>
    <t xml:space="preserve">Io </t>
  </si>
  <si>
    <t xml:space="preserve">E/W </t>
  </si>
  <si>
    <t>Europa angle</t>
  </si>
  <si>
    <t>Europa</t>
  </si>
  <si>
    <t>E/W</t>
  </si>
  <si>
    <t>Europa angle (decimal)</t>
  </si>
  <si>
    <t>E</t>
  </si>
  <si>
    <t>W</t>
  </si>
  <si>
    <t>BEHIND</t>
  </si>
  <si>
    <t>(min)</t>
  </si>
  <si>
    <t>(sec)</t>
  </si>
  <si>
    <t>Time</t>
  </si>
  <si>
    <t>Date</t>
  </si>
  <si>
    <t>Io angle (degrees)</t>
  </si>
  <si>
    <t>Angle of Separation</t>
  </si>
  <si>
    <t>d</t>
  </si>
  <si>
    <t>a( A.U.)</t>
  </si>
  <si>
    <t>Io</t>
  </si>
  <si>
    <t>Moon</t>
  </si>
  <si>
    <t>Semi Major Axis Calculation</t>
  </si>
  <si>
    <t>Years</t>
  </si>
  <si>
    <t>Hours</t>
  </si>
  <si>
    <t>Mass of Jupiter</t>
  </si>
  <si>
    <t>P (years)</t>
  </si>
  <si>
    <t>Solar Mass</t>
  </si>
  <si>
    <t>M = a^3/P^2 (Solar masses)</t>
  </si>
  <si>
    <t>Mass of Jupiter (kg)</t>
  </si>
  <si>
    <t>Period =2*Y</t>
  </si>
  <si>
    <t>Hours to Period</t>
  </si>
  <si>
    <t>Motions of the Moons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</si>
</sst>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E+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Calibri"/>
      <family val="2"/>
    </font>
    <font>
      <sz val="11"/>
      <color rgb="FF000000"/>
      <name val="Helvetica Neue"/>
    </font>
  </fonts>
  <fills count="6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E2E4E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6" fontId="3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/>
    <xf numFmtId="164" fontId="0" fillId="0" borderId="2" xfId="0" applyNumberFormat="1" applyBorder="1"/>
    <xf numFmtId="164" fontId="0" fillId="0" borderId="0" xfId="0" applyNumberFormat="1"/>
    <xf numFmtId="0" fontId="1" fillId="0" borderId="1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4" fontId="0" fillId="0" borderId="13" xfId="0" applyNumberFormat="1" applyBorder="1"/>
    <xf numFmtId="0" fontId="0" fillId="0" borderId="13" xfId="0" applyBorder="1"/>
    <xf numFmtId="21" fontId="3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1" xfId="0" applyBorder="1"/>
    <xf numFmtId="0" fontId="0" fillId="5" borderId="13" xfId="0" applyFill="1" applyBorder="1"/>
    <xf numFmtId="0" fontId="0" fillId="5" borderId="2" xfId="0" applyFill="1" applyBorder="1"/>
    <xf numFmtId="0" fontId="0" fillId="5" borderId="1" xfId="0" applyFill="1" applyBorder="1"/>
    <xf numFmtId="0" fontId="0" fillId="5" borderId="13" xfId="0" applyFill="1" applyBorder="1" applyAlignment="1"/>
    <xf numFmtId="0" fontId="0" fillId="5" borderId="2" xfId="0" applyFill="1" applyBorder="1" applyAlignment="1"/>
    <xf numFmtId="0" fontId="0" fillId="4" borderId="12" xfId="0" applyFill="1" applyBorder="1"/>
    <xf numFmtId="0" fontId="0" fillId="5" borderId="12" xfId="0" applyFill="1" applyBorder="1"/>
    <xf numFmtId="0" fontId="0" fillId="4" borderId="1" xfId="0" applyFill="1" applyBorder="1" applyAlignment="1"/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0" xfId="0" applyFill="1" applyBorder="1" applyAlignment="1"/>
    <xf numFmtId="2" fontId="0" fillId="0" borderId="1" xfId="0" applyNumberFormat="1" applyBorder="1"/>
    <xf numFmtId="11" fontId="0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Motion of 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Sheet1!$D$5:$D$17</c:f>
              <c:numCache>
                <c:formatCode>General</c:formatCode>
                <c:ptCount val="13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  <c:pt idx="6">
                  <c:v>24</c:v>
                </c:pt>
                <c:pt idx="7">
                  <c:v>28</c:v>
                </c:pt>
                <c:pt idx="8">
                  <c:v>32</c:v>
                </c:pt>
                <c:pt idx="9">
                  <c:v>36</c:v>
                </c:pt>
                <c:pt idx="10">
                  <c:v>40</c:v>
                </c:pt>
                <c:pt idx="11">
                  <c:v>44</c:v>
                </c:pt>
                <c:pt idx="12">
                  <c:v>48</c:v>
                </c:pt>
              </c:numCache>
            </c:numRef>
          </c:xVal>
          <c:yVal>
            <c:numRef>
              <c:f>Sheet1!$H$5:$H$17</c:f>
              <c:numCache>
                <c:formatCode>0.0000</c:formatCode>
                <c:ptCount val="13"/>
                <c:pt idx="0">
                  <c:v>0</c:v>
                </c:pt>
                <c:pt idx="1">
                  <c:v>-2.3333333333333334E-2</c:v>
                </c:pt>
                <c:pt idx="2">
                  <c:v>-5.8333333333333336E-3</c:v>
                </c:pt>
                <c:pt idx="3">
                  <c:v>0</c:v>
                </c:pt>
                <c:pt idx="4">
                  <c:v>2.8333333333333335E-2</c:v>
                </c:pt>
                <c:pt idx="5">
                  <c:v>3.3333333333333333E-2</c:v>
                </c:pt>
                <c:pt idx="6">
                  <c:v>2.75E-2</c:v>
                </c:pt>
                <c:pt idx="7">
                  <c:v>1.1944444444444445E-2</c:v>
                </c:pt>
                <c:pt idx="8">
                  <c:v>-7.7777777777777776E-3</c:v>
                </c:pt>
                <c:pt idx="9">
                  <c:v>-2.388888888888889E-2</c:v>
                </c:pt>
                <c:pt idx="10">
                  <c:v>-3.2500000000000001E-2</c:v>
                </c:pt>
                <c:pt idx="11">
                  <c:v>-2.9722222222222223E-2</c:v>
                </c:pt>
                <c:pt idx="12">
                  <c:v>-1.7222222222222222E-2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D9-4AE5-A658-0371A9BD2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60592"/>
        <c:axId val="566280960"/>
      </c:scatterChart>
      <c:valAx>
        <c:axId val="2986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 from start (hr)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280960"/>
        <c:crosses val="autoZero"/>
        <c:crossBetween val="midCat"/>
      </c:valAx>
      <c:valAx>
        <c:axId val="56628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Angle (degree</a:t>
                </a:r>
                <a:r>
                  <a:rPr lang="en-US" baseline="0"/>
                  <a:t>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60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Motion of Europa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(Sheet1!$D$5:$D$6,Sheet1!$D$9:$D$18)</c:f>
              <c:numCache>
                <c:formatCode>General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16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32</c:v>
                </c:pt>
                <c:pt idx="7">
                  <c:v>36</c:v>
                </c:pt>
                <c:pt idx="8">
                  <c:v>40</c:v>
                </c:pt>
                <c:pt idx="9">
                  <c:v>44</c:v>
                </c:pt>
                <c:pt idx="10">
                  <c:v>48</c:v>
                </c:pt>
                <c:pt idx="11">
                  <c:v>52</c:v>
                </c:pt>
              </c:numCache>
            </c:numRef>
          </c:xVal>
          <c:yVal>
            <c:numRef>
              <c:f>(Sheet1!$L$5:$L$6,Sheet1!$L$9:$L$18)</c:f>
              <c:numCache>
                <c:formatCode>0.0000</c:formatCode>
                <c:ptCount val="12"/>
                <c:pt idx="0">
                  <c:v>3.7777777777777778E-2</c:v>
                </c:pt>
                <c:pt idx="1">
                  <c:v>2.5555555555555554E-2</c:v>
                </c:pt>
                <c:pt idx="2">
                  <c:v>-0.02</c:v>
                </c:pt>
                <c:pt idx="3">
                  <c:v>-3.3333333333333333E-2</c:v>
                </c:pt>
                <c:pt idx="4">
                  <c:v>-4.3611111111111114E-2</c:v>
                </c:pt>
                <c:pt idx="5">
                  <c:v>-5.0555555555555555E-2</c:v>
                </c:pt>
                <c:pt idx="6">
                  <c:v>-5.2777777777777778E-2</c:v>
                </c:pt>
                <c:pt idx="7">
                  <c:v>-5.0555555555555555E-2</c:v>
                </c:pt>
                <c:pt idx="8">
                  <c:v>-4.4166666666666667E-2</c:v>
                </c:pt>
                <c:pt idx="9">
                  <c:v>-3.3611111111111112E-2</c:v>
                </c:pt>
                <c:pt idx="10">
                  <c:v>-2.0555555555555556E-2</c:v>
                </c:pt>
                <c:pt idx="11">
                  <c:v>-5.8333333333333336E-3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B7-4210-BEB5-C046EFB51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438048"/>
        <c:axId val="566291360"/>
      </c:scatterChart>
      <c:valAx>
        <c:axId val="558438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 from start (hr)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291360"/>
        <c:crosses val="autoZero"/>
        <c:crossBetween val="midCat"/>
      </c:valAx>
      <c:valAx>
        <c:axId val="56629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Angle ( degree)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438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304800</xdr:colOff>
      <xdr:row>2</xdr:row>
      <xdr:rowOff>14287</xdr:rowOff>
    </xdr:from>
    <xdr:to>
      <xdr:col>20</xdr:col>
      <xdr:colOff>0</xdr:colOff>
      <xdr:row>14</xdr:row>
      <xdr:rowOff>195262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54C829-3687-4045-BFE6-1A14B0EEE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319087</xdr:colOff>
      <xdr:row>15</xdr:row>
      <xdr:rowOff>147637</xdr:rowOff>
    </xdr:from>
    <xdr:to>
      <xdr:col>20</xdr:col>
      <xdr:colOff>14287</xdr:colOff>
      <xdr:row>31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84F56E-9582-4EE7-9F7E-D926172281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D9C95-1691-4E38-9135-3EB8AAF02EC6}">
  <dimension ref="B1:L37"/>
  <sheetViews>
    <sheetView tabSelected="1" workbookViewId="0">
      <selection activeCell="D8" sqref="D8"/>
    </sheetView>
  </sheetViews>
  <sheetFormatPr defaultRowHeight="15"/>
  <cols>
    <col min="5" max="5" width="12.140625" customWidth="1"/>
    <col min="6" max="6" width="12.85546875" customWidth="1"/>
    <col min="7" max="7" width="10.28515625" bestFit="1" customWidth="1"/>
    <col min="8" max="8" width="18.42578125" style="1" bestFit="1" customWidth="1"/>
    <col min="12" max="12" width="14.5703125" customWidth="1"/>
  </cols>
  <sheetData>
    <row r="1" spans="2:12" ht="15.75" thickBot="1"/>
    <row r="2" spans="2:12" ht="15.75" thickBot="1">
      <c r="B2" s="30" t="s">
        <v>31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28.5" customHeight="1" thickBot="1">
      <c r="B3" s="34" t="s">
        <v>14</v>
      </c>
      <c r="C3" s="34" t="s">
        <v>13</v>
      </c>
      <c r="D3" s="35" t="s">
        <v>0</v>
      </c>
      <c r="E3" s="35" t="s">
        <v>1</v>
      </c>
      <c r="F3" s="35"/>
      <c r="G3" s="2" t="s">
        <v>2</v>
      </c>
      <c r="H3" s="36" t="s">
        <v>15</v>
      </c>
      <c r="I3" s="35" t="s">
        <v>4</v>
      </c>
      <c r="J3" s="35"/>
      <c r="K3" s="2" t="s">
        <v>5</v>
      </c>
      <c r="L3" s="35" t="s">
        <v>7</v>
      </c>
    </row>
    <row r="4" spans="2:12" ht="15.75" thickBot="1">
      <c r="B4" s="34"/>
      <c r="C4" s="34"/>
      <c r="D4" s="35"/>
      <c r="E4" s="2" t="s">
        <v>11</v>
      </c>
      <c r="F4" s="2" t="s">
        <v>12</v>
      </c>
      <c r="G4" s="2" t="s">
        <v>3</v>
      </c>
      <c r="H4" s="36"/>
      <c r="I4" s="2" t="s">
        <v>11</v>
      </c>
      <c r="J4" s="2" t="s">
        <v>12</v>
      </c>
      <c r="K4" s="2" t="s">
        <v>6</v>
      </c>
      <c r="L4" s="35"/>
    </row>
    <row r="5" spans="2:12" ht="15.75" thickBot="1">
      <c r="B5" s="3">
        <v>45223</v>
      </c>
      <c r="C5" s="12">
        <v>0</v>
      </c>
      <c r="D5" s="9">
        <v>0</v>
      </c>
      <c r="E5" s="15"/>
      <c r="F5" s="15"/>
      <c r="G5" s="18"/>
      <c r="H5" s="10">
        <f>IF(G5="E",-1,1)*(E5/60+F5/3600)</f>
        <v>0</v>
      </c>
      <c r="I5" s="11">
        <v>2</v>
      </c>
      <c r="J5" s="11">
        <v>16</v>
      </c>
      <c r="K5" s="11" t="s">
        <v>9</v>
      </c>
      <c r="L5" s="10">
        <f>IF(K5="E",-1,1)*(I5/60+J5/3600)</f>
        <v>3.7777777777777778E-2</v>
      </c>
    </row>
    <row r="6" spans="2:12" ht="15.75" thickBot="1">
      <c r="B6" s="3">
        <v>45223</v>
      </c>
      <c r="C6" s="12">
        <v>0.16666666666666666</v>
      </c>
      <c r="D6" s="8">
        <f t="shared" ref="D6:D18" si="0">D5+4</f>
        <v>4</v>
      </c>
      <c r="E6" s="4">
        <v>1</v>
      </c>
      <c r="F6" s="4">
        <v>24</v>
      </c>
      <c r="G6" s="5" t="s">
        <v>8</v>
      </c>
      <c r="H6" s="6">
        <f t="shared" ref="H6:H17" si="1">IF(G6="E",-1,1)*(E6/60+F6/3600)</f>
        <v>-2.3333333333333334E-2</v>
      </c>
      <c r="I6" s="4">
        <v>1</v>
      </c>
      <c r="J6" s="4">
        <v>32</v>
      </c>
      <c r="K6" s="4" t="s">
        <v>9</v>
      </c>
      <c r="L6" s="6">
        <f>IF(K6="E",-1,1)*(I6/60+J6/3600)</f>
        <v>2.5555555555555554E-2</v>
      </c>
    </row>
    <row r="7" spans="2:12" ht="15.75" thickBot="1">
      <c r="B7" s="3">
        <v>45223</v>
      </c>
      <c r="C7" s="12">
        <v>0.33333333333333331</v>
      </c>
      <c r="D7" s="8">
        <f t="shared" si="0"/>
        <v>8</v>
      </c>
      <c r="E7" s="4">
        <v>0</v>
      </c>
      <c r="F7" s="4">
        <v>21</v>
      </c>
      <c r="G7" s="5" t="s">
        <v>8</v>
      </c>
      <c r="H7" s="6">
        <f t="shared" si="1"/>
        <v>-5.8333333333333336E-3</v>
      </c>
      <c r="I7" s="37" t="s">
        <v>10</v>
      </c>
      <c r="J7" s="38"/>
      <c r="K7" s="39"/>
      <c r="L7" s="6"/>
    </row>
    <row r="8" spans="2:12" ht="15.75" thickBot="1">
      <c r="B8" s="3">
        <v>45223</v>
      </c>
      <c r="C8" s="12">
        <v>0.5</v>
      </c>
      <c r="D8" s="8">
        <f t="shared" si="0"/>
        <v>12</v>
      </c>
      <c r="E8" s="16"/>
      <c r="F8" s="16"/>
      <c r="G8" s="19"/>
      <c r="H8" s="6">
        <f t="shared" si="1"/>
        <v>0</v>
      </c>
      <c r="I8" s="40"/>
      <c r="J8" s="41"/>
      <c r="K8" s="42"/>
      <c r="L8" s="6"/>
    </row>
    <row r="9" spans="2:12" ht="15.75" thickBot="1">
      <c r="B9" s="3">
        <v>45223</v>
      </c>
      <c r="C9" s="12">
        <v>0.66666666666666663</v>
      </c>
      <c r="D9" s="8">
        <f t="shared" si="0"/>
        <v>16</v>
      </c>
      <c r="E9" s="4">
        <v>1</v>
      </c>
      <c r="F9" s="4">
        <v>42</v>
      </c>
      <c r="G9" s="5" t="s">
        <v>9</v>
      </c>
      <c r="H9" s="6">
        <f t="shared" si="1"/>
        <v>2.8333333333333335E-2</v>
      </c>
      <c r="I9" s="4">
        <v>1</v>
      </c>
      <c r="J9" s="4">
        <v>12</v>
      </c>
      <c r="K9" s="4" t="s">
        <v>8</v>
      </c>
      <c r="L9" s="6">
        <f t="shared" ref="L9:L18" si="2">IF(K9="E",-1,1)*(I9/60+J9/3600)</f>
        <v>-0.02</v>
      </c>
    </row>
    <row r="10" spans="2:12" ht="15.75" thickBot="1">
      <c r="B10" s="3">
        <v>45223</v>
      </c>
      <c r="C10" s="12">
        <v>0.83333333333333337</v>
      </c>
      <c r="D10" s="8">
        <f t="shared" si="0"/>
        <v>20</v>
      </c>
      <c r="E10" s="4">
        <v>2</v>
      </c>
      <c r="F10" s="4">
        <v>0</v>
      </c>
      <c r="G10" s="5" t="s">
        <v>9</v>
      </c>
      <c r="H10" s="6">
        <f t="shared" si="1"/>
        <v>3.3333333333333333E-2</v>
      </c>
      <c r="I10" s="4">
        <v>2</v>
      </c>
      <c r="J10" s="4">
        <v>0</v>
      </c>
      <c r="K10" s="4" t="s">
        <v>8</v>
      </c>
      <c r="L10" s="6">
        <f t="shared" si="2"/>
        <v>-3.3333333333333333E-2</v>
      </c>
    </row>
    <row r="11" spans="2:12" ht="15.75" thickBot="1">
      <c r="B11" s="3">
        <v>45224</v>
      </c>
      <c r="C11" s="12">
        <v>0</v>
      </c>
      <c r="D11" s="8">
        <f t="shared" si="0"/>
        <v>24</v>
      </c>
      <c r="E11" s="4">
        <v>1</v>
      </c>
      <c r="F11" s="4">
        <v>39</v>
      </c>
      <c r="G11" s="5" t="s">
        <v>9</v>
      </c>
      <c r="H11" s="6">
        <f t="shared" si="1"/>
        <v>2.75E-2</v>
      </c>
      <c r="I11" s="4">
        <v>2</v>
      </c>
      <c r="J11" s="4">
        <v>37</v>
      </c>
      <c r="K11" s="4" t="s">
        <v>8</v>
      </c>
      <c r="L11" s="6">
        <f t="shared" si="2"/>
        <v>-4.3611111111111114E-2</v>
      </c>
    </row>
    <row r="12" spans="2:12" ht="15.75" thickBot="1">
      <c r="B12" s="3">
        <v>45224</v>
      </c>
      <c r="C12" s="12">
        <v>0.16666666666666666</v>
      </c>
      <c r="D12" s="8">
        <f t="shared" si="0"/>
        <v>28</v>
      </c>
      <c r="E12" s="4">
        <v>0</v>
      </c>
      <c r="F12" s="4">
        <v>43</v>
      </c>
      <c r="G12" s="5" t="s">
        <v>9</v>
      </c>
      <c r="H12" s="6">
        <f t="shared" si="1"/>
        <v>1.1944444444444445E-2</v>
      </c>
      <c r="I12" s="4">
        <v>3</v>
      </c>
      <c r="J12" s="4">
        <v>2</v>
      </c>
      <c r="K12" s="4" t="s">
        <v>8</v>
      </c>
      <c r="L12" s="6">
        <f t="shared" si="2"/>
        <v>-5.0555555555555555E-2</v>
      </c>
    </row>
    <row r="13" spans="2:12" ht="15.75" thickBot="1">
      <c r="B13" s="3">
        <v>45224</v>
      </c>
      <c r="C13" s="12">
        <v>0.33333333333333331</v>
      </c>
      <c r="D13" s="8">
        <f t="shared" si="0"/>
        <v>32</v>
      </c>
      <c r="E13" s="4">
        <v>0</v>
      </c>
      <c r="F13" s="4">
        <v>28</v>
      </c>
      <c r="G13" s="4" t="s">
        <v>8</v>
      </c>
      <c r="H13" s="6">
        <f t="shared" si="1"/>
        <v>-7.7777777777777776E-3</v>
      </c>
      <c r="I13" s="4">
        <v>3</v>
      </c>
      <c r="J13" s="4">
        <v>10</v>
      </c>
      <c r="K13" s="4" t="s">
        <v>8</v>
      </c>
      <c r="L13" s="6">
        <f t="shared" si="2"/>
        <v>-5.2777777777777778E-2</v>
      </c>
    </row>
    <row r="14" spans="2:12" ht="15.75" thickBot="1">
      <c r="B14" s="3">
        <v>45224</v>
      </c>
      <c r="C14" s="12">
        <v>0.5</v>
      </c>
      <c r="D14" s="8">
        <f t="shared" si="0"/>
        <v>36</v>
      </c>
      <c r="E14" s="4">
        <v>1</v>
      </c>
      <c r="F14" s="4">
        <v>26</v>
      </c>
      <c r="G14" s="4" t="s">
        <v>8</v>
      </c>
      <c r="H14" s="6">
        <f t="shared" si="1"/>
        <v>-2.388888888888889E-2</v>
      </c>
      <c r="I14" s="4">
        <v>3</v>
      </c>
      <c r="J14" s="4">
        <v>2</v>
      </c>
      <c r="K14" s="4" t="s">
        <v>8</v>
      </c>
      <c r="L14" s="6">
        <f t="shared" si="2"/>
        <v>-5.0555555555555555E-2</v>
      </c>
    </row>
    <row r="15" spans="2:12" ht="15.75" thickBot="1">
      <c r="B15" s="3">
        <v>45224</v>
      </c>
      <c r="C15" s="12">
        <v>0.66666666666666663</v>
      </c>
      <c r="D15" s="8">
        <f t="shared" si="0"/>
        <v>40</v>
      </c>
      <c r="E15" s="4">
        <v>1</v>
      </c>
      <c r="F15" s="4">
        <v>57</v>
      </c>
      <c r="G15" s="4" t="s">
        <v>8</v>
      </c>
      <c r="H15" s="6">
        <f t="shared" si="1"/>
        <v>-3.2500000000000001E-2</v>
      </c>
      <c r="I15" s="4">
        <v>2</v>
      </c>
      <c r="J15" s="4">
        <v>39</v>
      </c>
      <c r="K15" s="4" t="s">
        <v>8</v>
      </c>
      <c r="L15" s="6">
        <f t="shared" si="2"/>
        <v>-4.4166666666666667E-2</v>
      </c>
    </row>
    <row r="16" spans="2:12" ht="15.75" thickBot="1">
      <c r="B16" s="3">
        <v>45224</v>
      </c>
      <c r="C16" s="12">
        <v>0.83333333333333337</v>
      </c>
      <c r="D16" s="8">
        <f t="shared" si="0"/>
        <v>44</v>
      </c>
      <c r="E16" s="4">
        <v>1</v>
      </c>
      <c r="F16" s="4">
        <v>47</v>
      </c>
      <c r="G16" s="4" t="s">
        <v>8</v>
      </c>
      <c r="H16" s="6">
        <f t="shared" si="1"/>
        <v>-2.9722222222222223E-2</v>
      </c>
      <c r="I16" s="4">
        <v>2</v>
      </c>
      <c r="J16" s="4">
        <v>1</v>
      </c>
      <c r="K16" s="4" t="s">
        <v>8</v>
      </c>
      <c r="L16" s="6">
        <f t="shared" si="2"/>
        <v>-3.3611111111111112E-2</v>
      </c>
    </row>
    <row r="17" spans="2:12" ht="15.75" thickBot="1">
      <c r="B17" s="3">
        <v>45225</v>
      </c>
      <c r="C17" s="12">
        <v>0</v>
      </c>
      <c r="D17" s="8">
        <f t="shared" si="0"/>
        <v>48</v>
      </c>
      <c r="E17" s="4">
        <v>1</v>
      </c>
      <c r="F17" s="4">
        <v>2</v>
      </c>
      <c r="G17" s="4" t="s">
        <v>8</v>
      </c>
      <c r="H17" s="6">
        <f t="shared" si="1"/>
        <v>-1.7222222222222222E-2</v>
      </c>
      <c r="I17" s="4">
        <v>1</v>
      </c>
      <c r="J17" s="4">
        <v>14</v>
      </c>
      <c r="K17" s="4" t="s">
        <v>8</v>
      </c>
      <c r="L17" s="6">
        <f t="shared" si="2"/>
        <v>-2.0555555555555556E-2</v>
      </c>
    </row>
    <row r="18" spans="2:12" ht="15.75" thickBot="1">
      <c r="B18" s="3">
        <v>45225</v>
      </c>
      <c r="C18" s="12">
        <v>0.16666666666666666</v>
      </c>
      <c r="D18" s="8">
        <f t="shared" si="0"/>
        <v>52</v>
      </c>
      <c r="E18" s="43" t="s">
        <v>10</v>
      </c>
      <c r="F18" s="44"/>
      <c r="G18" s="45"/>
      <c r="H18" s="5"/>
      <c r="I18" s="4">
        <v>0</v>
      </c>
      <c r="J18" s="4">
        <v>21</v>
      </c>
      <c r="K18" s="4" t="s">
        <v>8</v>
      </c>
      <c r="L18" s="6">
        <f t="shared" si="2"/>
        <v>-5.8333333333333336E-3</v>
      </c>
    </row>
    <row r="19" spans="2:12">
      <c r="H19" s="7"/>
      <c r="I19" s="7"/>
      <c r="J19" s="7"/>
      <c r="K19" s="7"/>
      <c r="L19" s="7"/>
    </row>
    <row r="20" spans="2:12" ht="15.75" thickBot="1"/>
    <row r="21" spans="2:12" ht="15.75" thickBot="1">
      <c r="B21" s="30" t="s">
        <v>21</v>
      </c>
      <c r="C21" s="30"/>
      <c r="D21" s="30"/>
      <c r="E21" s="30"/>
      <c r="F21" s="30"/>
    </row>
    <row r="22" spans="2:12" ht="15.75" thickBot="1">
      <c r="B22" s="13" t="s">
        <v>20</v>
      </c>
      <c r="C22" s="30" t="s">
        <v>16</v>
      </c>
      <c r="D22" s="30"/>
      <c r="E22" s="13" t="s">
        <v>17</v>
      </c>
      <c r="F22" s="13" t="s">
        <v>18</v>
      </c>
    </row>
    <row r="23" spans="2:12" ht="15.75" thickBot="1">
      <c r="B23" s="13" t="s">
        <v>19</v>
      </c>
      <c r="C23" s="32"/>
      <c r="D23" s="33"/>
      <c r="E23" s="17"/>
      <c r="F23" s="14">
        <f>E23*C23*PI()/180</f>
        <v>0</v>
      </c>
    </row>
    <row r="24" spans="2:12" ht="15.75" thickBot="1">
      <c r="B24" s="13" t="s">
        <v>5</v>
      </c>
      <c r="C24" s="32"/>
      <c r="D24" s="33"/>
      <c r="E24" s="17"/>
      <c r="F24" s="14">
        <f>E24*C24*PI()/180</f>
        <v>0</v>
      </c>
    </row>
    <row r="26" spans="2:12" ht="15.75" thickBot="1"/>
    <row r="27" spans="2:12" ht="15.75" thickBot="1">
      <c r="B27" s="30" t="s">
        <v>30</v>
      </c>
      <c r="C27" s="30"/>
      <c r="D27" s="30"/>
      <c r="E27" s="30"/>
    </row>
    <row r="28" spans="2:12" ht="15.75" thickBot="1">
      <c r="B28" s="13" t="s">
        <v>20</v>
      </c>
      <c r="C28" s="20" t="s">
        <v>23</v>
      </c>
      <c r="D28" s="13" t="s">
        <v>22</v>
      </c>
      <c r="E28" s="22" t="s">
        <v>29</v>
      </c>
      <c r="F28" s="26"/>
    </row>
    <row r="29" spans="2:12" ht="15.75" thickBot="1">
      <c r="B29" s="13" t="s">
        <v>19</v>
      </c>
      <c r="C29" s="21"/>
      <c r="D29" s="14">
        <f>C29/24/365.25</f>
        <v>0</v>
      </c>
      <c r="E29" s="25">
        <f>D29*2</f>
        <v>0</v>
      </c>
      <c r="F29" s="24"/>
    </row>
    <row r="30" spans="2:12" ht="15.75" thickBot="1">
      <c r="B30" s="13" t="s">
        <v>5</v>
      </c>
      <c r="C30" s="21"/>
      <c r="D30" s="14">
        <f>C30/24/365.25</f>
        <v>0</v>
      </c>
      <c r="E30" s="25">
        <f>D30*2</f>
        <v>0</v>
      </c>
      <c r="F30" s="24"/>
    </row>
    <row r="31" spans="2:12" ht="15.75" thickBot="1"/>
    <row r="32" spans="2:12" ht="15.75" thickBot="1">
      <c r="B32" s="30" t="s">
        <v>24</v>
      </c>
      <c r="C32" s="30"/>
      <c r="D32" s="30"/>
      <c r="E32" s="30"/>
      <c r="F32" s="30"/>
      <c r="G32" s="30"/>
      <c r="H32" s="30"/>
    </row>
    <row r="33" spans="2:8" ht="15.75" thickBot="1">
      <c r="B33" s="13" t="s">
        <v>20</v>
      </c>
      <c r="C33" s="13" t="s">
        <v>18</v>
      </c>
      <c r="D33" s="13" t="s">
        <v>25</v>
      </c>
      <c r="E33" s="30" t="s">
        <v>27</v>
      </c>
      <c r="F33" s="30"/>
      <c r="G33" s="13" t="s">
        <v>26</v>
      </c>
      <c r="H33" s="27" t="s">
        <v>28</v>
      </c>
    </row>
    <row r="34" spans="2:8" ht="15.75" thickBot="1">
      <c r="B34" s="13" t="s">
        <v>19</v>
      </c>
      <c r="C34" s="17"/>
      <c r="D34" s="17"/>
      <c r="E34" s="31" t="e">
        <f>C34^3/D34^2</f>
        <v>#DIV/0!</v>
      </c>
      <c r="F34" s="31"/>
      <c r="G34" s="28">
        <v>1.98847E+30</v>
      </c>
      <c r="H34" s="29" t="e">
        <f>E34*G34</f>
        <v>#DIV/0!</v>
      </c>
    </row>
    <row r="35" spans="2:8" ht="15.75" thickBot="1">
      <c r="B35" s="13" t="s">
        <v>5</v>
      </c>
      <c r="C35" s="17"/>
      <c r="D35" s="17"/>
      <c r="E35" s="31" t="e">
        <f>C35^3/D35^2</f>
        <v>#DIV/0!</v>
      </c>
      <c r="F35" s="31"/>
      <c r="G35" s="28">
        <v>1.98847E+30</v>
      </c>
      <c r="H35" s="29" t="e">
        <f>E35*G35</f>
        <v>#DIV/0!</v>
      </c>
    </row>
    <row r="37" spans="2:8">
      <c r="H37" s="23"/>
    </row>
  </sheetData>
  <mergeCells count="19">
    <mergeCell ref="B2:L2"/>
    <mergeCell ref="H3:H4"/>
    <mergeCell ref="L3:L4"/>
    <mergeCell ref="I7:K8"/>
    <mergeCell ref="E3:F3"/>
    <mergeCell ref="I3:J3"/>
    <mergeCell ref="C22:D22"/>
    <mergeCell ref="C23:D23"/>
    <mergeCell ref="C24:D24"/>
    <mergeCell ref="B21:F21"/>
    <mergeCell ref="B3:B4"/>
    <mergeCell ref="D3:D4"/>
    <mergeCell ref="C3:C4"/>
    <mergeCell ref="E18:G18"/>
    <mergeCell ref="B32:H32"/>
    <mergeCell ref="B27:E27"/>
    <mergeCell ref="E33:F33"/>
    <mergeCell ref="E34:F34"/>
    <mergeCell ref="E35:F3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CSU Fullerton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Gauf, Alexander</dc:creator>
  <cp:lastModifiedBy>Gauf, Alexander</cp:lastModifiedBy>
  <dcterms:created xsi:type="dcterms:W3CDTF">2023-02-09T18:24:17Z</dcterms:created>
  <dcterms:modified xsi:type="dcterms:W3CDTF">2023-02-09T21:00:26Z</dcterms:modified>
</cp:coreProperties>
</file>