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uf\source\repos\Physics Labs\LowerDivLabs\LabProcedures_Current\ASTR101\12_HubblesLaw\"/>
    </mc:Choice>
  </mc:AlternateContent>
  <xr:revisionPtr revIDLastSave="0" documentId="13_ncr:1_{B3976B96-A5A1-49B7-B99B-8F638406EBB6}" xr6:coauthVersionLast="36" xr6:coauthVersionMax="36" xr10:uidLastSave="{00000000-0000-0000-0000-000000000000}"/>
  <bookViews>
    <workbookView xWindow="0" yWindow="0" windowWidth="24525" windowHeight="14550" xr2:uid="{31D3586E-064A-4A9C-8F31-53465204AE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9" i="1"/>
  <c r="D20" i="1"/>
  <c r="D21" i="1"/>
  <c r="D23" i="1"/>
  <c r="D24" i="1"/>
  <c r="D27" i="1"/>
  <c r="D29" i="1"/>
  <c r="D30" i="1"/>
  <c r="D32" i="1"/>
  <c r="D33" i="1"/>
  <c r="D34" i="1"/>
  <c r="D35" i="1"/>
  <c r="D36" i="1"/>
  <c r="J11" i="1"/>
  <c r="J12" i="1"/>
  <c r="J13" i="1"/>
  <c r="J14" i="1"/>
  <c r="J15" i="1"/>
  <c r="J16" i="1"/>
  <c r="J17" i="1"/>
  <c r="J19" i="1"/>
  <c r="K19" i="1" s="1"/>
  <c r="L19" i="1" s="1"/>
  <c r="J20" i="1"/>
  <c r="J22" i="1"/>
  <c r="J24" i="1"/>
  <c r="J27" i="1"/>
  <c r="K27" i="1" s="1"/>
  <c r="L27" i="1" s="1"/>
  <c r="J29" i="1"/>
  <c r="J30" i="1"/>
  <c r="J32" i="1"/>
  <c r="J33" i="1"/>
  <c r="J34" i="1"/>
  <c r="J35" i="1"/>
  <c r="J36" i="1"/>
  <c r="H11" i="1"/>
  <c r="H12" i="1"/>
  <c r="H13" i="1"/>
  <c r="H14" i="1"/>
  <c r="H15" i="1"/>
  <c r="H16" i="1"/>
  <c r="H17" i="1"/>
  <c r="H18" i="1"/>
  <c r="H20" i="1"/>
  <c r="H23" i="1"/>
  <c r="H24" i="1"/>
  <c r="H25" i="1"/>
  <c r="H29" i="1"/>
  <c r="H30" i="1"/>
  <c r="H32" i="1"/>
  <c r="H33" i="1"/>
  <c r="H34" i="1"/>
  <c r="H35" i="1"/>
  <c r="H36" i="1"/>
  <c r="F11" i="1"/>
  <c r="F12" i="1"/>
  <c r="F13" i="1"/>
  <c r="F14" i="1"/>
  <c r="F15" i="1"/>
  <c r="F16" i="1"/>
  <c r="F17" i="1"/>
  <c r="F18" i="1"/>
  <c r="F20" i="1"/>
  <c r="F22" i="1"/>
  <c r="K22" i="1" s="1"/>
  <c r="L22" i="1" s="1"/>
  <c r="F23" i="1"/>
  <c r="F24" i="1"/>
  <c r="F25" i="1"/>
  <c r="F29" i="1"/>
  <c r="F30" i="1"/>
  <c r="F32" i="1"/>
  <c r="F33" i="1"/>
  <c r="F34" i="1"/>
  <c r="F35" i="1"/>
  <c r="F36" i="1"/>
  <c r="K11" i="1" l="1"/>
  <c r="L11" i="1" s="1"/>
  <c r="K33" i="1"/>
  <c r="L33" i="1" s="1"/>
  <c r="K30" i="1"/>
  <c r="L30" i="1" s="1"/>
  <c r="K14" i="1"/>
  <c r="L14" i="1" s="1"/>
  <c r="K17" i="1"/>
  <c r="L17" i="1" s="1"/>
  <c r="K25" i="1"/>
  <c r="L25" i="1" s="1"/>
  <c r="K35" i="1"/>
  <c r="L35" i="1" s="1"/>
  <c r="K23" i="1"/>
  <c r="L23" i="1" s="1"/>
  <c r="K15" i="1"/>
  <c r="L15" i="1" s="1"/>
  <c r="K34" i="1"/>
  <c r="L34" i="1" s="1"/>
  <c r="K12" i="1"/>
  <c r="L12" i="1" s="1"/>
  <c r="K36" i="1"/>
  <c r="L36" i="1" s="1"/>
  <c r="K32" i="1"/>
  <c r="L32" i="1" s="1"/>
  <c r="K16" i="1"/>
  <c r="L16" i="1" s="1"/>
  <c r="K29" i="1"/>
  <c r="L29" i="1" s="1"/>
  <c r="K24" i="1"/>
  <c r="L24" i="1" s="1"/>
  <c r="K20" i="1"/>
  <c r="L20" i="1" s="1"/>
  <c r="K18" i="1"/>
  <c r="L18" i="1" s="1"/>
  <c r="K13" i="1"/>
  <c r="L13" i="1" s="1"/>
  <c r="D10" i="1"/>
  <c r="J10" i="1"/>
  <c r="H10" i="1"/>
  <c r="F10" i="1"/>
  <c r="K10" i="1" l="1"/>
  <c r="L10" i="1" s="1"/>
</calcChain>
</file>

<file path=xl/sharedStrings.xml><?xml version="1.0" encoding="utf-8"?>
<sst xmlns="http://schemas.openxmlformats.org/spreadsheetml/2006/main" count="18" uniqueCount="18">
  <si>
    <t>NGC</t>
  </si>
  <si>
    <t>Laboratory Values</t>
  </si>
  <si>
    <t>Ca K (Å)</t>
  </si>
  <si>
    <t>Ca H (Å)</t>
  </si>
  <si>
    <t>H-alpha (Å)</t>
  </si>
  <si>
    <t xml:space="preserve">Line:
Ca K </t>
  </si>
  <si>
    <t xml:space="preserve">Line: 
Ca H </t>
  </si>
  <si>
    <t xml:space="preserve">Line: 
H-alpha </t>
  </si>
  <si>
    <t>Average
Redshift z</t>
  </si>
  <si>
    <t>Ca K
redshift z</t>
  </si>
  <si>
    <t>Ca H
redshift z</t>
  </si>
  <si>
    <t>H - alpha
redshift z</t>
  </si>
  <si>
    <t>c ( km/s)</t>
  </si>
  <si>
    <t xml:space="preserve"> galaxy size (kpc)</t>
  </si>
  <si>
    <t>0 point</t>
  </si>
  <si>
    <t>Galaxy Size Estimate
(mrad)</t>
  </si>
  <si>
    <t>Approx. Velocity
(km/s)</t>
  </si>
  <si>
    <t>Approx.
Distance
(Mpc)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</si>
</sst>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0" xfId="0" applyNumberFormat="1"/>
    <xf numFmtId="0" fontId="0" fillId="0" borderId="1" xfId="0" applyFill="1" applyBorder="1"/>
    <xf numFmtId="3" fontId="0" fillId="0" borderId="1" xfId="0" applyNumberFormat="1" applyBorder="1"/>
    <xf numFmtId="1" fontId="0" fillId="0" borderId="0" xfId="0" applyNumberFormat="1"/>
    <xf numFmtId="0" fontId="1" fillId="0" borderId="0" xfId="0" applyFont="1"/>
    <xf numFmtId="1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10">
    <dxf>
      <numFmt numFmtId="1" formatCode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0.000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0.000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0.000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0.000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</dxf>
    <dxf>
      <numFmt numFmtId="1" formatCode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157655</xdr:colOff>
      <xdr:row>1</xdr:row>
      <xdr:rowOff>190499</xdr:rowOff>
    </xdr:from>
    <xdr:to>
      <xdr:col>16</xdr:col>
      <xdr:colOff>446688</xdr:colOff>
      <xdr:row>12</xdr:row>
      <xdr:rowOff>118240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BC4591-3E45-4A30-9F8D-C7518B94E1A0}"/>
            </a:ext>
          </a:extLst>
        </xdr:cNvPr>
        <xdr:cNvSpPr txBox="1"/>
      </xdr:nvSpPr>
      <xdr:spPr>
        <a:xfrm>
          <a:off x="8263758" y="380999"/>
          <a:ext cx="2732689" cy="2404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Delete</a:t>
          </a:r>
          <a:r>
            <a:rPr lang="en-US" sz="1100" baseline="0"/>
            <a:t> the data for any rows except the ones you selected in lab.</a:t>
          </a:r>
        </a:p>
        <a:p>
          <a:endParaRPr lang="en-US" sz="1100" baseline="0"/>
        </a:p>
        <a:p>
          <a:r>
            <a:rPr lang="en-US" sz="1100" baseline="0"/>
            <a:t>Then plot the Approx. columns that are solid, the rest of the numbers are just for reference.</a:t>
          </a:r>
        </a:p>
        <a:p>
          <a:endParaRPr lang="en-US" sz="1100" baseline="0"/>
        </a:p>
        <a:p>
          <a:r>
            <a:rPr lang="en-US" sz="1100" baseline="0"/>
            <a:t>Be sure the distance is on the x axis and velocity is on the y axis.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362A35-500D-47BB-835D-1FBC8CA38CFD}" name="Table1" displayName="Table1" ref="B8:L36" totalsRowShown="0" headerRowDxfId="9">
  <autoFilter ref="B8:L36" xr:uid="{5ED5EC93-C64C-4223-AD46-012153473403}"/>
  <tableColumns count="11">
    <tableColumn id="2" xr3:uid="{CDF18655-93E9-4990-8CBC-A51310F100F7}" name="NGC"/>
    <tableColumn id="11" xr3:uid="{6995DA0E-25D0-4BEA-879F-57D66E25FC92}" name="Galaxy Size Estimate_x000a_(mrad)"/>
    <tableColumn id="12" xr3:uid="{009F4486-FCEC-4056-A459-075993D46385}" name="Approx._x000a_Distance_x000a_(Mpc)" dataDxfId="8">
      <calculatedColumnFormula>$I$6/C9</calculatedColumnFormula>
    </tableColumn>
    <tableColumn id="3" xr3:uid="{148D9A16-317D-4D32-9C3E-F61DD870C8C9}" name="Line:_x000a_Ca K " dataDxfId="7"/>
    <tableColumn id="4" xr3:uid="{6F65C1AD-393A-478F-8D16-4AC3C82069E7}" name="Ca K_x000a_redshift z" dataDxfId="6">
      <calculatedColumnFormula>(E9-$E$6)/$E$6</calculatedColumnFormula>
    </tableColumn>
    <tableColumn id="5" xr3:uid="{11A24833-C5FE-40D7-B5A5-EA788C3ED749}" name="Line: _x000a_Ca H " dataDxfId="5"/>
    <tableColumn id="6" xr3:uid="{CFB2B779-2082-47F3-96E6-347AC702891A}" name="Ca H_x000a_redshift z" dataDxfId="4">
      <calculatedColumnFormula>(G9-$F$6)/$F$6</calculatedColumnFormula>
    </tableColumn>
    <tableColumn id="7" xr3:uid="{8E48C470-7D8A-4137-BD3A-FDC81141E03C}" name="Line: _x000a_H-alpha " dataDxfId="3"/>
    <tableColumn id="8" xr3:uid="{13C5F739-60B9-4FD9-9A86-85971430C6AB}" name="H - alpha_x000a_redshift z" dataDxfId="2">
      <calculatedColumnFormula>(I9-$G$6)/$G$6</calculatedColumnFormula>
    </tableColumn>
    <tableColumn id="9" xr3:uid="{1BB26CF1-5F5F-4E43-A605-C11445CC71EE}" name="Average_x000a_Redshift z" dataDxfId="1">
      <calculatedColumnFormula>AVERAGE(F9,H9,J9)</calculatedColumnFormula>
    </tableColumn>
    <tableColumn id="10" xr3:uid="{20062E10-B9D6-4170-8CD8-73AE86D74BF0}" name="Approx. Velocity_x000a_(km/s)" dataDxfId="0">
      <calculatedColumnFormula>K9*$H$6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4745D-9D11-4825-859B-55DA90DFB436}">
  <dimension ref="B4:L86"/>
  <sheetViews>
    <sheetView tabSelected="1" topLeftCell="A7" zoomScale="145" zoomScaleNormal="145" workbookViewId="0">
      <selection activeCell="N15" sqref="N15"/>
    </sheetView>
  </sheetViews>
  <sheetFormatPr defaultRowHeight="15" x14ac:dyDescent="0.25"/>
  <cols>
    <col min="2" max="2" width="7.140625" bestFit="1" customWidth="1"/>
    <col min="3" max="3" width="12.85546875" customWidth="1"/>
    <col min="4" max="4" width="9.140625" customWidth="1"/>
    <col min="5" max="7" width="11" customWidth="1"/>
    <col min="8" max="8" width="10.28515625" customWidth="1"/>
    <col min="9" max="9" width="9.140625" customWidth="1"/>
    <col min="10" max="10" width="10" customWidth="1"/>
    <col min="11" max="11" width="11" customWidth="1"/>
    <col min="12" max="12" width="9.5703125" customWidth="1"/>
  </cols>
  <sheetData>
    <row r="4" spans="2:12" ht="15" customHeight="1" x14ac:dyDescent="0.25">
      <c r="E4" s="18" t="s">
        <v>1</v>
      </c>
      <c r="F4" s="18"/>
      <c r="G4" s="18"/>
      <c r="H4" s="18"/>
      <c r="I4" s="18"/>
      <c r="J4" s="18"/>
    </row>
    <row r="5" spans="2:12" x14ac:dyDescent="0.25">
      <c r="E5" s="2" t="s">
        <v>2</v>
      </c>
      <c r="F5" s="2" t="s">
        <v>3</v>
      </c>
      <c r="G5" s="2" t="s">
        <v>4</v>
      </c>
      <c r="H5" s="4" t="s">
        <v>12</v>
      </c>
      <c r="I5" s="17" t="s">
        <v>13</v>
      </c>
      <c r="J5" s="17"/>
    </row>
    <row r="6" spans="2:12" x14ac:dyDescent="0.25">
      <c r="E6" s="2">
        <v>3933.7</v>
      </c>
      <c r="F6" s="2">
        <v>3968.5</v>
      </c>
      <c r="G6" s="2">
        <v>6562.8</v>
      </c>
      <c r="H6" s="5">
        <v>300000</v>
      </c>
      <c r="I6" s="17">
        <v>22</v>
      </c>
      <c r="J6" s="17"/>
    </row>
    <row r="8" spans="2:12" ht="45" x14ac:dyDescent="0.25">
      <c r="B8" s="15" t="s">
        <v>0</v>
      </c>
      <c r="C8" s="9" t="s">
        <v>15</v>
      </c>
      <c r="D8" s="16" t="s">
        <v>17</v>
      </c>
      <c r="E8" s="9" t="s">
        <v>5</v>
      </c>
      <c r="F8" s="10" t="s">
        <v>9</v>
      </c>
      <c r="G8" s="9" t="s">
        <v>6</v>
      </c>
      <c r="H8" s="10" t="s">
        <v>10</v>
      </c>
      <c r="I8" s="9" t="s">
        <v>7</v>
      </c>
      <c r="J8" s="10" t="s">
        <v>11</v>
      </c>
      <c r="K8" s="10" t="s">
        <v>8</v>
      </c>
      <c r="L8" s="16" t="s">
        <v>16</v>
      </c>
    </row>
    <row r="9" spans="2:12" x14ac:dyDescent="0.25">
      <c r="B9" t="s">
        <v>14</v>
      </c>
      <c r="C9" s="1"/>
      <c r="D9" s="8">
        <v>0</v>
      </c>
      <c r="E9" s="11"/>
      <c r="F9" s="12"/>
      <c r="G9" s="11"/>
      <c r="H9" s="12"/>
      <c r="I9" s="11"/>
      <c r="J9" s="12"/>
      <c r="K9" s="12"/>
      <c r="L9" s="8">
        <v>0</v>
      </c>
    </row>
    <row r="10" spans="2:12" x14ac:dyDescent="0.25">
      <c r="B10" s="7">
        <v>1357</v>
      </c>
      <c r="C10" s="13">
        <v>0.98199999999999998</v>
      </c>
      <c r="D10" s="6">
        <f t="shared" ref="D10:D17" si="0">$I$6/C10</f>
        <v>22.403258655804482</v>
      </c>
      <c r="E10" s="13">
        <v>3962</v>
      </c>
      <c r="F10" s="14">
        <f t="shared" ref="F10:F18" si="1">(E10-$E$6)/$E$6</f>
        <v>7.1942446043165931E-3</v>
      </c>
      <c r="G10" s="13">
        <v>3997.2</v>
      </c>
      <c r="H10" s="14">
        <f t="shared" ref="H10:H18" si="2">(G10-$F$6)/$F$6</f>
        <v>7.2319516189995759E-3</v>
      </c>
      <c r="I10" s="13">
        <v>6608.6</v>
      </c>
      <c r="J10" s="14">
        <f t="shared" ref="J10:J17" si="3">(I10-$G$6)/$G$6</f>
        <v>6.9787285914548946E-3</v>
      </c>
      <c r="K10" s="14">
        <f t="shared" ref="K10:K20" si="4">AVERAGE(F10,H10,J10)</f>
        <v>7.1349749382570221E-3</v>
      </c>
      <c r="L10" s="6">
        <f t="shared" ref="L10:L20" si="5">K10*$H$6</f>
        <v>2140.4924814771066</v>
      </c>
    </row>
    <row r="11" spans="2:12" x14ac:dyDescent="0.25">
      <c r="B11" s="7">
        <v>1832</v>
      </c>
      <c r="C11" s="13">
        <v>0.879</v>
      </c>
      <c r="D11" s="6">
        <f t="shared" si="0"/>
        <v>25.028441410693969</v>
      </c>
      <c r="E11" s="13">
        <v>3960.5</v>
      </c>
      <c r="F11" s="14">
        <f t="shared" si="1"/>
        <v>6.8129242189287906E-3</v>
      </c>
      <c r="G11" s="13">
        <v>3994.8</v>
      </c>
      <c r="H11" s="14">
        <f t="shared" si="2"/>
        <v>6.6271891142749605E-3</v>
      </c>
      <c r="I11" s="13">
        <v>6607</v>
      </c>
      <c r="J11" s="14">
        <f t="shared" si="3"/>
        <v>6.7349302127140574E-3</v>
      </c>
      <c r="K11" s="14">
        <f t="shared" si="4"/>
        <v>6.7250145153059356E-3</v>
      </c>
      <c r="L11" s="6">
        <f t="shared" si="5"/>
        <v>2017.5043545917806</v>
      </c>
    </row>
    <row r="12" spans="2:12" x14ac:dyDescent="0.25">
      <c r="B12">
        <v>2276</v>
      </c>
      <c r="C12" s="13">
        <v>0.73699999999999999</v>
      </c>
      <c r="D12" s="6">
        <f t="shared" si="0"/>
        <v>29.850746268656717</v>
      </c>
      <c r="E12" s="13">
        <v>3966</v>
      </c>
      <c r="F12" s="14">
        <f t="shared" si="1"/>
        <v>8.2110989653507351E-3</v>
      </c>
      <c r="G12" s="13">
        <v>3997</v>
      </c>
      <c r="H12" s="14">
        <f t="shared" si="2"/>
        <v>7.1815547436058962E-3</v>
      </c>
      <c r="I12" s="13">
        <v>6614</v>
      </c>
      <c r="J12" s="14">
        <f t="shared" si="3"/>
        <v>7.8015481197049761E-3</v>
      </c>
      <c r="K12" s="14">
        <f t="shared" si="4"/>
        <v>7.7314006095538694E-3</v>
      </c>
      <c r="L12" s="6">
        <f t="shared" si="5"/>
        <v>2319.4201828661608</v>
      </c>
    </row>
    <row r="13" spans="2:12" x14ac:dyDescent="0.25">
      <c r="B13">
        <v>2775</v>
      </c>
      <c r="C13" s="13">
        <v>0.97299999999999998</v>
      </c>
      <c r="D13" s="6">
        <f t="shared" si="0"/>
        <v>22.610483042137719</v>
      </c>
      <c r="E13" s="13">
        <v>3954.4</v>
      </c>
      <c r="F13" s="14">
        <f t="shared" si="1"/>
        <v>5.2622213183517487E-3</v>
      </c>
      <c r="G13" s="13">
        <v>3987.7</v>
      </c>
      <c r="H13" s="14">
        <f t="shared" si="2"/>
        <v>4.8381000377976111E-3</v>
      </c>
      <c r="I13" s="13">
        <v>6591.2</v>
      </c>
      <c r="J13" s="14">
        <f t="shared" si="3"/>
        <v>4.327421222648814E-3</v>
      </c>
      <c r="K13" s="14">
        <f t="shared" si="4"/>
        <v>4.8092475262660576E-3</v>
      </c>
      <c r="L13" s="6">
        <f t="shared" si="5"/>
        <v>1442.7742578798172</v>
      </c>
    </row>
    <row r="14" spans="2:12" x14ac:dyDescent="0.25">
      <c r="B14">
        <v>2903</v>
      </c>
      <c r="C14" s="13">
        <v>2.3849999999999998</v>
      </c>
      <c r="D14" s="6">
        <f t="shared" si="0"/>
        <v>9.2243186582809233</v>
      </c>
      <c r="E14" s="13">
        <v>3938.1</v>
      </c>
      <c r="F14" s="14">
        <f t="shared" si="1"/>
        <v>1.1185397971375782E-3</v>
      </c>
      <c r="G14" s="13">
        <v>3972.2</v>
      </c>
      <c r="H14" s="14">
        <f t="shared" si="2"/>
        <v>9.3234219478387757E-4</v>
      </c>
      <c r="I14" s="13">
        <v>6573.4</v>
      </c>
      <c r="J14" s="14">
        <f t="shared" si="3"/>
        <v>1.6151642591575935E-3</v>
      </c>
      <c r="K14" s="14">
        <f t="shared" si="4"/>
        <v>1.2220154170263498E-3</v>
      </c>
      <c r="L14" s="6">
        <f t="shared" si="5"/>
        <v>366.60462510790495</v>
      </c>
    </row>
    <row r="15" spans="2:12" x14ac:dyDescent="0.25">
      <c r="B15">
        <v>3034</v>
      </c>
      <c r="C15" s="13">
        <v>2.9260000000000002</v>
      </c>
      <c r="D15" s="6">
        <f t="shared" si="0"/>
        <v>7.518796992481203</v>
      </c>
      <c r="E15" s="13">
        <v>3937.4</v>
      </c>
      <c r="F15" s="14">
        <f t="shared" si="1"/>
        <v>9.4059028395664969E-4</v>
      </c>
      <c r="G15" s="13">
        <v>3971.5</v>
      </c>
      <c r="H15" s="14">
        <f t="shared" si="2"/>
        <v>7.5595313090588386E-4</v>
      </c>
      <c r="I15" s="13">
        <v>6564.1</v>
      </c>
      <c r="J15" s="14">
        <f t="shared" si="3"/>
        <v>1.9808618272691258E-4</v>
      </c>
      <c r="K15" s="14">
        <f t="shared" si="4"/>
        <v>6.3154319919648215E-4</v>
      </c>
      <c r="L15" s="6">
        <f t="shared" si="5"/>
        <v>189.46295975894463</v>
      </c>
    </row>
    <row r="16" spans="2:12" x14ac:dyDescent="0.25">
      <c r="B16">
        <v>3147</v>
      </c>
      <c r="C16" s="13">
        <v>0.90700000000000003</v>
      </c>
      <c r="D16" s="6">
        <f t="shared" si="0"/>
        <v>24.255788313120174</v>
      </c>
      <c r="E16" s="13">
        <v>3968.4</v>
      </c>
      <c r="F16" s="14">
        <f t="shared" si="1"/>
        <v>8.8212115819712427E-3</v>
      </c>
      <c r="G16" s="13">
        <v>4003.2</v>
      </c>
      <c r="H16" s="14">
        <f t="shared" si="2"/>
        <v>8.7438578808113447E-3</v>
      </c>
      <c r="I16" s="13">
        <v>6620.6</v>
      </c>
      <c r="J16" s="14">
        <f t="shared" si="3"/>
        <v>8.807216432010755E-3</v>
      </c>
      <c r="K16" s="14">
        <f t="shared" si="4"/>
        <v>8.7907619649311135E-3</v>
      </c>
      <c r="L16" s="6">
        <f t="shared" si="5"/>
        <v>2637.228589479334</v>
      </c>
    </row>
    <row r="17" spans="2:12" x14ac:dyDescent="0.25">
      <c r="B17">
        <v>3227</v>
      </c>
      <c r="C17" s="13">
        <v>1.0660000000000001</v>
      </c>
      <c r="D17" s="6">
        <f t="shared" si="0"/>
        <v>20.637898686679172</v>
      </c>
      <c r="E17" s="13">
        <v>3949</v>
      </c>
      <c r="F17" s="14">
        <f t="shared" si="1"/>
        <v>3.8894679309556352E-3</v>
      </c>
      <c r="G17" s="13">
        <v>3983.8</v>
      </c>
      <c r="H17" s="14">
        <f t="shared" si="2"/>
        <v>3.8553609676200535E-3</v>
      </c>
      <c r="I17" s="13">
        <v>6587.3</v>
      </c>
      <c r="J17" s="14">
        <f t="shared" si="3"/>
        <v>3.7331626744682147E-3</v>
      </c>
      <c r="K17" s="14">
        <f t="shared" si="4"/>
        <v>3.8259971910146345E-3</v>
      </c>
      <c r="L17" s="6">
        <f t="shared" si="5"/>
        <v>1147.7991573043903</v>
      </c>
    </row>
    <row r="18" spans="2:12" x14ac:dyDescent="0.25">
      <c r="B18">
        <v>3245</v>
      </c>
      <c r="C18" s="13"/>
      <c r="D18" s="6"/>
      <c r="E18" s="13">
        <v>3949</v>
      </c>
      <c r="F18" s="14">
        <f t="shared" si="1"/>
        <v>3.8894679309556352E-3</v>
      </c>
      <c r="G18" s="13">
        <v>3983.8</v>
      </c>
      <c r="H18" s="14">
        <f t="shared" si="2"/>
        <v>3.8553609676200535E-3</v>
      </c>
      <c r="I18" s="13"/>
      <c r="J18" s="14"/>
      <c r="K18" s="14">
        <f t="shared" si="4"/>
        <v>3.8724144492878441E-3</v>
      </c>
      <c r="L18" s="6">
        <f t="shared" si="5"/>
        <v>1161.7243347863532</v>
      </c>
    </row>
    <row r="19" spans="2:12" x14ac:dyDescent="0.25">
      <c r="B19">
        <v>3310</v>
      </c>
      <c r="C19" s="13">
        <v>0.98899999999999999</v>
      </c>
      <c r="D19" s="6">
        <f>$I$6/C19</f>
        <v>22.24469160768453</v>
      </c>
      <c r="E19" s="13"/>
      <c r="F19" s="14"/>
      <c r="G19" s="13"/>
      <c r="H19" s="14"/>
      <c r="I19" s="13">
        <v>6578.8</v>
      </c>
      <c r="J19" s="14">
        <f>(I19-$G$6)/$G$6</f>
        <v>2.4379837874078138E-3</v>
      </c>
      <c r="K19" s="14">
        <f t="shared" si="4"/>
        <v>2.4379837874078138E-3</v>
      </c>
      <c r="L19" s="6">
        <f t="shared" si="5"/>
        <v>731.39513622234415</v>
      </c>
    </row>
    <row r="20" spans="2:12" x14ac:dyDescent="0.25">
      <c r="B20">
        <v>3368</v>
      </c>
      <c r="C20" s="13">
        <v>2.004</v>
      </c>
      <c r="D20" s="6">
        <f>$I$6/C20</f>
        <v>10.978043912175648</v>
      </c>
      <c r="E20" s="13">
        <v>3945.1</v>
      </c>
      <c r="F20" s="14">
        <f>(E20-$E$6)/$E$6</f>
        <v>2.8980349289473247E-3</v>
      </c>
      <c r="G20" s="13">
        <v>3980.7</v>
      </c>
      <c r="H20" s="14">
        <f>(G20-$F$6)/$F$6</f>
        <v>3.0742093990172152E-3</v>
      </c>
      <c r="I20" s="13">
        <v>6582.7</v>
      </c>
      <c r="J20" s="14">
        <f>(I20-$G$6)/$G$6</f>
        <v>3.0322423355884126E-3</v>
      </c>
      <c r="K20" s="14">
        <f t="shared" si="4"/>
        <v>3.0014955545176508E-3</v>
      </c>
      <c r="L20" s="6">
        <f t="shared" si="5"/>
        <v>900.44866635529525</v>
      </c>
    </row>
    <row r="21" spans="2:12" x14ac:dyDescent="0.25">
      <c r="B21">
        <v>3471</v>
      </c>
      <c r="C21" s="13">
        <v>0.46700000000000003</v>
      </c>
      <c r="D21" s="6">
        <f>$I$6/C21</f>
        <v>47.109207708779444</v>
      </c>
      <c r="E21" s="13"/>
      <c r="F21" s="14"/>
      <c r="G21" s="13"/>
      <c r="H21" s="14"/>
      <c r="I21" s="13"/>
      <c r="J21" s="14"/>
      <c r="K21" s="14"/>
      <c r="L21" s="6"/>
    </row>
    <row r="22" spans="2:12" x14ac:dyDescent="0.25">
      <c r="B22">
        <v>3516</v>
      </c>
      <c r="C22" s="13"/>
      <c r="D22" s="6"/>
      <c r="E22" s="13">
        <v>3969.1</v>
      </c>
      <c r="F22" s="14">
        <f>(E22-$E$6)/$E$6</f>
        <v>8.9991610951521712E-3</v>
      </c>
      <c r="G22" s="13"/>
      <c r="H22" s="14"/>
      <c r="I22" s="13">
        <v>6613.7</v>
      </c>
      <c r="J22" s="14">
        <f>(I22-$G$6)/$G$6</f>
        <v>7.7558359236910516E-3</v>
      </c>
      <c r="K22" s="14">
        <f>AVERAGE(F22,H22,J22)</f>
        <v>8.3774985094216114E-3</v>
      </c>
      <c r="L22" s="6">
        <f>K22*$H$6</f>
        <v>2513.2495528264835</v>
      </c>
    </row>
    <row r="23" spans="2:12" x14ac:dyDescent="0.25">
      <c r="B23">
        <v>3623</v>
      </c>
      <c r="C23" s="13">
        <v>2.5779999999999998</v>
      </c>
      <c r="D23" s="6">
        <f>$I$6/C23</f>
        <v>8.5337470907680384</v>
      </c>
      <c r="E23" s="13">
        <v>3941.2</v>
      </c>
      <c r="F23" s="14">
        <f>(E23-$E$6)/$E$6</f>
        <v>1.9066019269390142E-3</v>
      </c>
      <c r="G23" s="13">
        <v>3976.1</v>
      </c>
      <c r="H23" s="14">
        <f>(G23-$F$6)/$F$6</f>
        <v>1.9150812649615496E-3</v>
      </c>
      <c r="I23" s="13"/>
      <c r="J23" s="14"/>
      <c r="K23" s="14">
        <f>AVERAGE(F23,H23,J23)</f>
        <v>1.9108415959502819E-3</v>
      </c>
      <c r="L23" s="6">
        <f>K23*$H$6</f>
        <v>573.25247878508458</v>
      </c>
    </row>
    <row r="24" spans="2:12" x14ac:dyDescent="0.25">
      <c r="B24">
        <v>3627</v>
      </c>
      <c r="C24" s="13">
        <v>1.5529999999999999</v>
      </c>
      <c r="D24" s="6">
        <f>$I$6/C24</f>
        <v>14.166130070830651</v>
      </c>
      <c r="E24" s="13">
        <v>3944.3</v>
      </c>
      <c r="F24" s="14">
        <f>(E24-$E$6)/$E$6</f>
        <v>2.6946640567405661E-3</v>
      </c>
      <c r="G24" s="13">
        <v>3978.4</v>
      </c>
      <c r="H24" s="14">
        <f>(G24-$F$6)/$F$6</f>
        <v>2.4946453319894396E-3</v>
      </c>
      <c r="I24" s="13">
        <v>6577.3</v>
      </c>
      <c r="J24" s="14">
        <f>(I24-$G$6)/$G$6</f>
        <v>2.2094228073383311E-3</v>
      </c>
      <c r="K24" s="14">
        <f>AVERAGE(F24,H24,J24)</f>
        <v>2.4662440653561123E-3</v>
      </c>
      <c r="L24" s="6">
        <f>K24*$H$6</f>
        <v>739.87321960683369</v>
      </c>
    </row>
    <row r="25" spans="2:12" x14ac:dyDescent="0.25">
      <c r="B25">
        <v>3941</v>
      </c>
      <c r="C25" s="13"/>
      <c r="D25" s="6"/>
      <c r="E25" s="13">
        <v>3946.7</v>
      </c>
      <c r="F25" s="14">
        <f>(E25-$E$6)/$E$6</f>
        <v>3.3047766733609579E-3</v>
      </c>
      <c r="G25" s="13">
        <v>3980.7</v>
      </c>
      <c r="H25" s="14">
        <f>(G25-$F$6)/$F$6</f>
        <v>3.0742093990172152E-3</v>
      </c>
      <c r="I25" s="13"/>
      <c r="J25" s="14"/>
      <c r="K25" s="14">
        <f>AVERAGE(F25,H25,J25)</f>
        <v>3.1894930361890863E-3</v>
      </c>
      <c r="L25" s="6">
        <f>K25*$H$6</f>
        <v>956.84791085672589</v>
      </c>
    </row>
    <row r="26" spans="2:12" x14ac:dyDescent="0.25">
      <c r="B26">
        <v>4472</v>
      </c>
      <c r="C26" s="13"/>
      <c r="D26" s="6"/>
      <c r="E26" s="13"/>
      <c r="F26" s="14"/>
      <c r="G26" s="13"/>
      <c r="H26" s="14"/>
      <c r="I26" s="13"/>
      <c r="J26" s="14"/>
      <c r="K26" s="14"/>
      <c r="L26" s="6"/>
    </row>
    <row r="27" spans="2:12" x14ac:dyDescent="0.25">
      <c r="B27">
        <v>4631</v>
      </c>
      <c r="C27" s="13">
        <v>3.6760000000000002</v>
      </c>
      <c r="D27" s="6">
        <f>$I$6/C27</f>
        <v>5.9847660500544064</v>
      </c>
      <c r="E27" s="13"/>
      <c r="F27" s="14"/>
      <c r="G27" s="13"/>
      <c r="H27" s="14"/>
      <c r="I27" s="13">
        <v>6576.5</v>
      </c>
      <c r="J27" s="14">
        <f>(I27-$G$6)/$G$6</f>
        <v>2.0875236179679129E-3</v>
      </c>
      <c r="K27" s="14">
        <f>AVERAGE(F27,H27,J27)</f>
        <v>2.0875236179679129E-3</v>
      </c>
      <c r="L27" s="6">
        <f>K27*$H$6</f>
        <v>626.25708539037385</v>
      </c>
    </row>
    <row r="28" spans="2:12" x14ac:dyDescent="0.25">
      <c r="B28">
        <v>4775</v>
      </c>
      <c r="C28" s="13"/>
      <c r="D28" s="6"/>
      <c r="E28" s="13"/>
      <c r="F28" s="14"/>
      <c r="G28" s="13"/>
      <c r="H28" s="14"/>
      <c r="I28" s="13"/>
      <c r="J28" s="14"/>
      <c r="K28" s="14"/>
      <c r="L28" s="6"/>
    </row>
    <row r="29" spans="2:12" x14ac:dyDescent="0.25">
      <c r="B29">
        <v>5248</v>
      </c>
      <c r="C29" s="13">
        <v>1.151</v>
      </c>
      <c r="D29" s="6">
        <f>$I$6/C29</f>
        <v>19.113814074717638</v>
      </c>
      <c r="E29" s="13">
        <v>3945.9</v>
      </c>
      <c r="F29" s="14">
        <f>(E29-$E$6)/$E$6</f>
        <v>3.1014058011541992E-3</v>
      </c>
      <c r="G29" s="13">
        <v>3981.5</v>
      </c>
      <c r="H29" s="14">
        <f>(G29-$F$6)/$F$6</f>
        <v>3.2757969005921634E-3</v>
      </c>
      <c r="I29" s="13">
        <v>6585.8</v>
      </c>
      <c r="J29" s="14">
        <f>(I29-$G$6)/$G$6</f>
        <v>3.5046016943987321E-3</v>
      </c>
      <c r="K29" s="14">
        <f>AVERAGE(F29,H29,J29)</f>
        <v>3.2939347987150317E-3</v>
      </c>
      <c r="L29" s="6">
        <f>K29*$H$6</f>
        <v>988.18043961450951</v>
      </c>
    </row>
    <row r="30" spans="2:12" x14ac:dyDescent="0.25">
      <c r="B30" s="7">
        <v>5548</v>
      </c>
      <c r="C30" s="13">
        <v>0.315</v>
      </c>
      <c r="D30" s="6">
        <f>$I$6/C30</f>
        <v>69.841269841269835</v>
      </c>
      <c r="E30" s="13">
        <v>4002.6</v>
      </c>
      <c r="F30" s="14">
        <f>(E30-$E$6)/$E$6</f>
        <v>1.7515316368813101E-2</v>
      </c>
      <c r="G30" s="13">
        <v>4040.9</v>
      </c>
      <c r="H30" s="14">
        <f>(G30-$F$6)/$F$6</f>
        <v>1.8243668892528687E-2</v>
      </c>
      <c r="I30" s="13">
        <v>6675.7</v>
      </c>
      <c r="J30" s="14">
        <f>(I30-$G$6)/$G$6</f>
        <v>1.7203023099896329E-2</v>
      </c>
      <c r="K30" s="14">
        <f>AVERAGE(F30,H30,J30)</f>
        <v>1.7654002787079372E-2</v>
      </c>
      <c r="L30" s="6">
        <f>K30*$H$6</f>
        <v>5296.2008361238113</v>
      </c>
    </row>
    <row r="31" spans="2:12" x14ac:dyDescent="0.25">
      <c r="B31">
        <v>5866</v>
      </c>
      <c r="C31" s="13"/>
      <c r="D31" s="6"/>
      <c r="E31" s="13"/>
      <c r="F31" s="14"/>
      <c r="G31" s="13"/>
      <c r="H31" s="14"/>
      <c r="I31" s="13"/>
      <c r="J31" s="14"/>
      <c r="K31" s="14"/>
      <c r="L31" s="6"/>
    </row>
    <row r="32" spans="2:12" x14ac:dyDescent="0.25">
      <c r="B32">
        <v>6181</v>
      </c>
      <c r="C32" s="13">
        <v>0.65200000000000002</v>
      </c>
      <c r="D32" s="6">
        <f>$I$6/C32</f>
        <v>33.742331288343557</v>
      </c>
      <c r="E32" s="13">
        <v>3966</v>
      </c>
      <c r="F32" s="14">
        <f>(E32-$E$6)/$E$6</f>
        <v>8.2110989653507351E-3</v>
      </c>
      <c r="G32" s="13">
        <v>4000</v>
      </c>
      <c r="H32" s="14">
        <f>(G32-$F$6)/$F$6</f>
        <v>7.9375078745117806E-3</v>
      </c>
      <c r="I32" s="13">
        <v>6609.8</v>
      </c>
      <c r="J32" s="14">
        <f>(I32-$G$6)/$G$6</f>
        <v>7.1615773755104523E-3</v>
      </c>
      <c r="K32" s="14">
        <f>AVERAGE(F32,H32,J32)</f>
        <v>7.7700614051243221E-3</v>
      </c>
      <c r="L32" s="6">
        <f>K32*$H$6</f>
        <v>2331.0184215372965</v>
      </c>
    </row>
    <row r="33" spans="2:12" x14ac:dyDescent="0.25">
      <c r="B33" s="7">
        <v>6217</v>
      </c>
      <c r="C33" s="13">
        <v>0.72399999999999998</v>
      </c>
      <c r="D33" s="6">
        <f>$I$6/C33</f>
        <v>30.386740331491712</v>
      </c>
      <c r="E33" s="13">
        <v>3950.3</v>
      </c>
      <c r="F33" s="14">
        <f>(E33-$E$6)/$E$6</f>
        <v>4.2199455982917774E-3</v>
      </c>
      <c r="G33" s="13">
        <v>3985.6</v>
      </c>
      <c r="H33" s="14">
        <f>(G33-$F$6)/$F$6</f>
        <v>4.3089328461635148E-3</v>
      </c>
      <c r="I33" s="13">
        <v>6590.7</v>
      </c>
      <c r="J33" s="14">
        <f>(I33-$G$6)/$G$6</f>
        <v>4.2512342292923199E-3</v>
      </c>
      <c r="K33" s="14">
        <f>AVERAGE(F33,H33,J33)</f>
        <v>4.260037557915871E-3</v>
      </c>
      <c r="L33" s="6">
        <f>K33*$H$6</f>
        <v>1278.0112673747612</v>
      </c>
    </row>
    <row r="34" spans="2:12" x14ac:dyDescent="0.25">
      <c r="B34">
        <v>6643</v>
      </c>
      <c r="C34" s="13">
        <v>0.90200000000000002</v>
      </c>
      <c r="D34" s="6">
        <f>$I$6/C34</f>
        <v>24.390243902439025</v>
      </c>
      <c r="E34" s="13">
        <v>3951.3</v>
      </c>
      <c r="F34" s="14">
        <f>(E34-$E$6)/$E$6</f>
        <v>4.4741591885503126E-3</v>
      </c>
      <c r="G34" s="13">
        <v>3984.6</v>
      </c>
      <c r="H34" s="14">
        <f>(G34-$F$6)/$F$6</f>
        <v>4.0569484691948873E-3</v>
      </c>
      <c r="I34" s="13">
        <v>6592.7</v>
      </c>
      <c r="J34" s="14">
        <f>(I34-$G$6)/$G$6</f>
        <v>4.5559822027182962E-3</v>
      </c>
      <c r="K34" s="14">
        <f>AVERAGE(F34,H34,J34)</f>
        <v>4.3623632868211651E-3</v>
      </c>
      <c r="L34" s="6">
        <f>K34*$H$6</f>
        <v>1308.7089860463495</v>
      </c>
    </row>
    <row r="35" spans="2:12" x14ac:dyDescent="0.25">
      <c r="B35" s="7">
        <v>6764</v>
      </c>
      <c r="C35" s="13">
        <v>0.78200000000000003</v>
      </c>
      <c r="D35" s="6">
        <f>$I$6/C35</f>
        <v>28.132992327365727</v>
      </c>
      <c r="E35" s="13">
        <v>3966</v>
      </c>
      <c r="F35" s="14">
        <f>(E35-$E$6)/$E$6</f>
        <v>8.2110989653507351E-3</v>
      </c>
      <c r="G35" s="13">
        <v>4010.2</v>
      </c>
      <c r="H35" s="14">
        <f>(G35-$F$6)/$F$6</f>
        <v>1.050774851959174E-2</v>
      </c>
      <c r="I35" s="13">
        <v>6612.1</v>
      </c>
      <c r="J35" s="14">
        <f>(I35-$G$6)/$G$6</f>
        <v>7.512037544950354E-3</v>
      </c>
      <c r="K35" s="14">
        <f>AVERAGE(F35,H35,J35)</f>
        <v>8.7436283432976106E-3</v>
      </c>
      <c r="L35" s="6">
        <f>K35*$H$6</f>
        <v>2623.0885029892834</v>
      </c>
    </row>
    <row r="36" spans="2:12" x14ac:dyDescent="0.25">
      <c r="B36">
        <v>7469</v>
      </c>
      <c r="C36" s="13">
        <v>0.33500000000000002</v>
      </c>
      <c r="D36" s="6">
        <f>$I$6/C36</f>
        <v>65.671641791044777</v>
      </c>
      <c r="E36" s="13">
        <v>3993.9</v>
      </c>
      <c r="F36" s="14">
        <f>(E36-$E$6)/$E$6</f>
        <v>1.530365813356389E-2</v>
      </c>
      <c r="G36" s="13">
        <v>4033.4</v>
      </c>
      <c r="H36" s="14">
        <f>(G36-$F$6)/$F$6</f>
        <v>1.6353786065263977E-2</v>
      </c>
      <c r="I36" s="13">
        <v>6660.9</v>
      </c>
      <c r="J36" s="14">
        <f>(I36-$G$6)/$G$6</f>
        <v>1.4947888096544074E-2</v>
      </c>
      <c r="K36" s="14">
        <f>AVERAGE(F36,H36,J36)</f>
        <v>1.5535110765123978E-2</v>
      </c>
      <c r="L36" s="6">
        <f>K36*$H$6</f>
        <v>4660.5332295371936</v>
      </c>
    </row>
    <row r="37" spans="2:12" x14ac:dyDescent="0.25">
      <c r="C37" s="6"/>
      <c r="F37" s="3"/>
      <c r="H37" s="3"/>
      <c r="J37" s="3"/>
      <c r="K37" s="3"/>
      <c r="L37" s="6"/>
    </row>
    <row r="38" spans="2:12" x14ac:dyDescent="0.25">
      <c r="C38" s="6"/>
      <c r="F38" s="3"/>
      <c r="H38" s="3"/>
      <c r="J38" s="3"/>
      <c r="K38" s="3"/>
      <c r="L38" s="6"/>
    </row>
    <row r="39" spans="2:12" x14ac:dyDescent="0.25">
      <c r="C39" s="6"/>
      <c r="F39" s="3"/>
      <c r="H39" s="3"/>
      <c r="J39" s="3"/>
      <c r="K39" s="3"/>
      <c r="L39" s="6"/>
    </row>
    <row r="40" spans="2:12" x14ac:dyDescent="0.25">
      <c r="F40" s="3"/>
      <c r="J40" s="3"/>
      <c r="K40" s="3"/>
    </row>
    <row r="41" spans="2:12" x14ac:dyDescent="0.25">
      <c r="F41" s="3"/>
      <c r="J41" s="3"/>
      <c r="K41" s="3"/>
    </row>
    <row r="42" spans="2:12" x14ac:dyDescent="0.25">
      <c r="F42" s="3"/>
      <c r="K42" s="3"/>
    </row>
    <row r="43" spans="2:12" x14ac:dyDescent="0.25">
      <c r="F43" s="3"/>
      <c r="K43" s="3"/>
    </row>
    <row r="44" spans="2:12" x14ac:dyDescent="0.25">
      <c r="F44" s="3"/>
      <c r="K44" s="3"/>
    </row>
    <row r="45" spans="2:12" x14ac:dyDescent="0.25">
      <c r="F45" s="3"/>
      <c r="K45" s="3"/>
    </row>
    <row r="46" spans="2:12" x14ac:dyDescent="0.25">
      <c r="F46" s="3"/>
      <c r="K46" s="3"/>
    </row>
    <row r="47" spans="2:12" x14ac:dyDescent="0.25">
      <c r="F47" s="3"/>
    </row>
    <row r="48" spans="2:12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</sheetData>
  <mergeCells count="3">
    <mergeCell ref="I5:J5"/>
    <mergeCell ref="I6:J6"/>
    <mergeCell ref="E4:J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Gauf, Alexander</dc:creator>
  <cp:lastModifiedBy>Gauf, Alexander</cp:lastModifiedBy>
  <dcterms:created xsi:type="dcterms:W3CDTF">2022-04-11T21:47:54Z</dcterms:created>
  <dcterms:modified xsi:type="dcterms:W3CDTF">2022-04-14T14:56:19Z</dcterms:modified>
</cp:coreProperties>
</file>