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370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31" i="1"/>
  <c r="O30" i="1"/>
  <c r="N29" i="1"/>
  <c r="N31" i="1" s="1"/>
  <c r="M31" i="1"/>
  <c r="L31" i="1"/>
  <c r="M29" i="1"/>
  <c r="H7" i="1"/>
  <c r="G32" i="1"/>
  <c r="N30" i="1" s="1"/>
  <c r="H32" i="1"/>
  <c r="K7" i="1"/>
  <c r="L29" i="1" s="1"/>
  <c r="J9" i="1"/>
  <c r="J10" i="1"/>
  <c r="J11" i="1"/>
  <c r="J8" i="1"/>
  <c r="L30" i="1"/>
  <c r="F32" i="1"/>
  <c r="M30" i="1" s="1"/>
  <c r="E32" i="1" l="1"/>
  <c r="F9" i="1"/>
  <c r="F10" i="1"/>
  <c r="F11" i="1"/>
  <c r="F8" i="1"/>
</calcChain>
</file>

<file path=xl/sharedStrings.xml><?xml version="1.0" encoding="utf-8"?>
<sst xmlns="http://schemas.openxmlformats.org/spreadsheetml/2006/main" count="20" uniqueCount="12">
  <si>
    <t>m</t>
  </si>
  <si>
    <t>F</t>
  </si>
  <si>
    <t>1st notch</t>
  </si>
  <si>
    <t>2nd notch</t>
  </si>
  <si>
    <t>spring energy</t>
  </si>
  <si>
    <t>x cart 1</t>
  </si>
  <si>
    <t>xi</t>
  </si>
  <si>
    <t>x cart 2</t>
  </si>
  <si>
    <t>k cart 1</t>
  </si>
  <si>
    <t>cart 1</t>
  </si>
  <si>
    <t>cart 2</t>
  </si>
  <si>
    <t>kinetic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</si>
</sst>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Sheet1!$G$8:$G$11</c:f>
              <c:numCache>
                <c:formatCode>General</c:formatCode>
                <c:ptCount val="4"/>
                <c:pt idx="0">
                  <c:v>4.4999999999999997E-3</c:v>
                </c:pt>
                <c:pt idx="1">
                  <c:v>1.4999999999999999E-2</c:v>
                </c:pt>
                <c:pt idx="2">
                  <c:v>2.5499999999999998E-2</c:v>
                </c:pt>
                <c:pt idx="3">
                  <c:v>3.5999999999999997E-2</c:v>
                </c:pt>
              </c:numCache>
            </c:numRef>
          </c:xVal>
          <c:yVal>
            <c:numRef>
              <c:f>Sheet1!$F$8:$F$11</c:f>
              <c:numCache>
                <c:formatCode>General</c:formatCode>
                <c:ptCount val="4"/>
                <c:pt idx="0">
                  <c:v>1.9600000000000002</c:v>
                </c:pt>
                <c:pt idx="1">
                  <c:v>3.9200000000000004</c:v>
                </c:pt>
                <c:pt idx="2">
                  <c:v>5.88</c:v>
                </c:pt>
                <c:pt idx="3">
                  <c:v>7.8400000000000007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3B-4D22-AE18-CBC285A9167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Sheet1!$J$8:$J$11</c:f>
              <c:numCache>
                <c:formatCode>General</c:formatCode>
                <c:ptCount val="4"/>
                <c:pt idx="0">
                  <c:v>3.5000000000000031E-3</c:v>
                </c:pt>
                <c:pt idx="1">
                  <c:v>1.4000000000000012E-2</c:v>
                </c:pt>
                <c:pt idx="2">
                  <c:v>2.5999999999999995E-2</c:v>
                </c:pt>
                <c:pt idx="3">
                  <c:v>3.6000000000000004E-2</c:v>
                </c:pt>
              </c:numCache>
            </c:numRef>
          </c:xVal>
          <c:yVal>
            <c:numRef>
              <c:f>Sheet1!$F$8:$F$11</c:f>
              <c:numCache>
                <c:formatCode>General</c:formatCode>
                <c:ptCount val="4"/>
                <c:pt idx="0">
                  <c:v>1.9600000000000002</c:v>
                </c:pt>
                <c:pt idx="1">
                  <c:v>3.9200000000000004</c:v>
                </c:pt>
                <c:pt idx="2">
                  <c:v>5.88</c:v>
                </c:pt>
                <c:pt idx="3">
                  <c:v>7.8400000000000007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9-43E3-9769-CD56EA35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367968"/>
        <c:axId val="2000365472"/>
      </c:scatterChart>
      <c:valAx>
        <c:axId val="200036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65472"/>
        <c:crosses val="autoZero"/>
        <c:crossBetween val="midCat"/>
      </c:valAx>
      <c:valAx>
        <c:axId val="200036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6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11</xdr:row>
      <xdr:rowOff>95250</xdr:rowOff>
    </xdr:from>
    <xdr:to>
      <xdr:col>12</xdr:col>
      <xdr:colOff>333375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32"/>
  <sheetViews>
    <sheetView tabSelected="1" topLeftCell="A7" workbookViewId="0">
      <selection activeCell="O30" sqref="O30"/>
    </sheetView>
  </sheetViews>
  <sheetFormatPr defaultRowHeight="15" x14ac:dyDescent="0.25"/>
  <cols>
    <col min="15" max="15" width="12" bestFit="1" customWidth="1"/>
  </cols>
  <sheetData>
    <row r="3" spans="5:11" x14ac:dyDescent="0.25">
      <c r="G3" t="s">
        <v>6</v>
      </c>
    </row>
    <row r="4" spans="5:11" x14ac:dyDescent="0.25">
      <c r="G4">
        <v>0.22</v>
      </c>
    </row>
    <row r="6" spans="5:11" x14ac:dyDescent="0.25">
      <c r="E6" t="s">
        <v>0</v>
      </c>
      <c r="F6" t="s">
        <v>1</v>
      </c>
      <c r="G6" t="s">
        <v>5</v>
      </c>
      <c r="H6" t="s">
        <v>8</v>
      </c>
      <c r="I6" t="s">
        <v>7</v>
      </c>
    </row>
    <row r="7" spans="5:11" x14ac:dyDescent="0.25">
      <c r="F7">
        <v>0</v>
      </c>
      <c r="G7">
        <v>0</v>
      </c>
      <c r="H7">
        <f>SLOPE(F8:F11,G8:G11)</f>
        <v>186.66666666666669</v>
      </c>
      <c r="K7">
        <f>SLOPE(F8:F11,J8:J11)</f>
        <v>178.79412683536398</v>
      </c>
    </row>
    <row r="8" spans="5:11" x14ac:dyDescent="0.25">
      <c r="E8">
        <v>0.2</v>
      </c>
      <c r="F8">
        <f>E8*9.8</f>
        <v>1.9600000000000002</v>
      </c>
      <c r="G8">
        <v>4.4999999999999997E-3</v>
      </c>
      <c r="I8">
        <v>0.2165</v>
      </c>
      <c r="J8">
        <f>$G$4-I8</f>
        <v>3.5000000000000031E-3</v>
      </c>
    </row>
    <row r="9" spans="5:11" x14ac:dyDescent="0.25">
      <c r="E9">
        <v>0.4</v>
      </c>
      <c r="F9">
        <f t="shared" ref="F9:F11" si="0">E9*9.8</f>
        <v>3.9200000000000004</v>
      </c>
      <c r="G9">
        <v>1.4999999999999999E-2</v>
      </c>
      <c r="I9">
        <v>0.20599999999999999</v>
      </c>
      <c r="J9">
        <f t="shared" ref="J9:J11" si="1">$G$4-I9</f>
        <v>1.4000000000000012E-2</v>
      </c>
    </row>
    <row r="10" spans="5:11" x14ac:dyDescent="0.25">
      <c r="E10">
        <v>0.6</v>
      </c>
      <c r="F10">
        <f t="shared" si="0"/>
        <v>5.88</v>
      </c>
      <c r="G10">
        <v>2.5499999999999998E-2</v>
      </c>
      <c r="I10">
        <v>0.19400000000000001</v>
      </c>
      <c r="J10">
        <f t="shared" si="1"/>
        <v>2.5999999999999995E-2</v>
      </c>
    </row>
    <row r="11" spans="5:11" x14ac:dyDescent="0.25">
      <c r="E11">
        <v>0.8</v>
      </c>
      <c r="F11">
        <f t="shared" si="0"/>
        <v>7.8400000000000007</v>
      </c>
      <c r="G11">
        <v>3.5999999999999997E-2</v>
      </c>
      <c r="I11">
        <v>0.184</v>
      </c>
      <c r="J11">
        <f t="shared" si="1"/>
        <v>3.6000000000000004E-2</v>
      </c>
    </row>
    <row r="27" spans="5:15" x14ac:dyDescent="0.25">
      <c r="E27" t="s">
        <v>9</v>
      </c>
      <c r="G27" t="s">
        <v>10</v>
      </c>
      <c r="L27" t="s">
        <v>9</v>
      </c>
      <c r="N27" t="s">
        <v>10</v>
      </c>
    </row>
    <row r="28" spans="5:15" x14ac:dyDescent="0.25">
      <c r="E28" t="s">
        <v>2</v>
      </c>
      <c r="F28" t="s">
        <v>3</v>
      </c>
      <c r="G28" t="s">
        <v>2</v>
      </c>
      <c r="H28" t="s">
        <v>3</v>
      </c>
      <c r="L28" t="s">
        <v>2</v>
      </c>
      <c r="M28" t="s">
        <v>3</v>
      </c>
      <c r="N28" t="s">
        <v>2</v>
      </c>
      <c r="O28" t="s">
        <v>3</v>
      </c>
    </row>
    <row r="29" spans="5:15" x14ac:dyDescent="0.25">
      <c r="E29">
        <v>0.36099999999999999</v>
      </c>
      <c r="F29">
        <v>0.72289999999999999</v>
      </c>
      <c r="G29">
        <v>0.3639</v>
      </c>
      <c r="H29">
        <v>0.7601</v>
      </c>
      <c r="I29" t="s">
        <v>4</v>
      </c>
      <c r="L29">
        <f>0.5*K7*(0.012^2)</f>
        <v>1.2873177132146207E-2</v>
      </c>
      <c r="M29">
        <f>0.5*H7*(0.028^2)</f>
        <v>7.3173333333333354E-2</v>
      </c>
      <c r="N29">
        <f>0.5*K7*(0.011^2)</f>
        <v>1.0817044673539519E-2</v>
      </c>
      <c r="O29">
        <f>0.5*K7*((G4-0.191))^2</f>
        <v>7.5182930334270537E-2</v>
      </c>
    </row>
    <row r="30" spans="5:15" x14ac:dyDescent="0.25">
      <c r="E30">
        <v>0.36499999999999999</v>
      </c>
      <c r="F30">
        <v>0.72299999999999998</v>
      </c>
      <c r="G30">
        <v>0.36799999999999999</v>
      </c>
      <c r="H30">
        <v>0.73080000000000001</v>
      </c>
      <c r="I30" t="s">
        <v>11</v>
      </c>
      <c r="L30">
        <f>0.5*0.308*(E32^2)</f>
        <v>2.052414535111111E-2</v>
      </c>
      <c r="M30">
        <f>0.5*0.308*(F32^2)</f>
        <v>8.0470577537777782E-2</v>
      </c>
      <c r="N30">
        <f>0.5*0.308*(G32^2)</f>
        <v>2.0753411140000001E-2</v>
      </c>
      <c r="O30">
        <f>0.5*0.308*(H32^2)</f>
        <v>8.6548017111111097E-2</v>
      </c>
    </row>
    <row r="31" spans="5:15" x14ac:dyDescent="0.25">
      <c r="E31">
        <v>0.36919999999999997</v>
      </c>
      <c r="F31">
        <v>0.72270000000000001</v>
      </c>
      <c r="G31">
        <v>0.36940000000000001</v>
      </c>
      <c r="H31">
        <v>0.7581</v>
      </c>
      <c r="L31">
        <f>100*(L29-L30)/AVERAGE(L29:L30)</f>
        <v>-45.81785394802516</v>
      </c>
      <c r="M31">
        <f t="shared" ref="M31:O31" si="2">100*(M29-M30)/AVERAGE(M29:M30)</f>
        <v>-9.4989045294036334</v>
      </c>
      <c r="N31">
        <f t="shared" si="2"/>
        <v>-62.947247421110113</v>
      </c>
      <c r="O31">
        <f t="shared" si="2"/>
        <v>-14.054312988772516</v>
      </c>
    </row>
    <row r="32" spans="5:15" x14ac:dyDescent="0.25">
      <c r="E32">
        <f>AVERAGE(E29:E31)</f>
        <v>0.36506666666666665</v>
      </c>
      <c r="F32">
        <f>AVERAGE(F29:F31)</f>
        <v>0.72286666666666666</v>
      </c>
      <c r="G32">
        <f t="shared" ref="G32:H32" si="3">AVERAGE(G29:G31)</f>
        <v>0.36709999999999998</v>
      </c>
      <c r="H32">
        <f t="shared" si="3"/>
        <v>0.74966666666666659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2023-03-13T20:00:10Z</dcterms:created>
  <dcterms:modified xsi:type="dcterms:W3CDTF">2023-03-13T22:10:32Z</dcterms:modified>
</cp:coreProperties>
</file>