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9155" windowHeight="11565"/>
  </bookViews>
  <sheets>
    <sheet name="Numerical calculations" sheetId="4" r:id="rId1"/>
    <sheet name="Sheet2" sheetId="2" r:id="rId2"/>
    <sheet name="Sheet3" sheetId="3" r:id="rId3"/>
  </sheets>
  <definedNames>
    <definedName name="_xlnm.Print_Area" localSheetId="0">'Numerical calculations'!$A$1:$L$23</definedName>
  </definedNames>
  <calcPr calcId="145621"/>
</workbook>
</file>

<file path=xl/calcChain.xml><?xml version="1.0" encoding="utf-8"?>
<calcChain xmlns="http://schemas.openxmlformats.org/spreadsheetml/2006/main">
  <c r="K23" i="4" l="1"/>
  <c r="K22" i="4"/>
  <c r="L20" i="4"/>
  <c r="D20" i="4"/>
  <c r="E20" i="4" s="1"/>
  <c r="L19" i="4"/>
  <c r="D19" i="4"/>
  <c r="E19" i="4" s="1"/>
  <c r="L18" i="4"/>
  <c r="D18" i="4"/>
  <c r="E18" i="4" s="1"/>
  <c r="L17" i="4"/>
  <c r="D17" i="4"/>
  <c r="E17" i="4" s="1"/>
  <c r="L16" i="4"/>
  <c r="D16" i="4"/>
  <c r="E16" i="4" s="1"/>
  <c r="L15" i="4"/>
  <c r="D15" i="4"/>
  <c r="D23" i="4" l="1"/>
  <c r="L23" i="4"/>
  <c r="F16" i="4"/>
  <c r="G16" i="4"/>
  <c r="F18" i="4"/>
  <c r="G18" i="4"/>
  <c r="F20" i="4"/>
  <c r="G20" i="4"/>
  <c r="F19" i="4"/>
  <c r="G19" i="4"/>
  <c r="F17" i="4"/>
  <c r="G17" i="4"/>
  <c r="D22" i="4"/>
  <c r="L22" i="4"/>
  <c r="E15" i="4"/>
  <c r="H18" i="4" l="1"/>
  <c r="J18" i="4" s="1"/>
  <c r="H16" i="4"/>
  <c r="J16" i="4" s="1"/>
  <c r="H19" i="4"/>
  <c r="J19" i="4" s="1"/>
  <c r="H17" i="4"/>
  <c r="J17" i="4" s="1"/>
  <c r="H20" i="4"/>
  <c r="J20" i="4" s="1"/>
  <c r="E23" i="4"/>
  <c r="F15" i="4"/>
  <c r="E22" i="4"/>
  <c r="G15" i="4"/>
  <c r="I17" i="4" l="1"/>
  <c r="I16" i="4"/>
  <c r="G22" i="4"/>
  <c r="G23" i="4"/>
  <c r="H15" i="4"/>
  <c r="I20" i="4"/>
  <c r="I19" i="4"/>
  <c r="F22" i="4"/>
  <c r="F23" i="4"/>
  <c r="I18" i="4"/>
  <c r="J15" i="4" l="1"/>
  <c r="H23" i="4"/>
  <c r="H22" i="4"/>
  <c r="I15" i="4"/>
  <c r="I23" i="4" l="1"/>
  <c r="I22" i="4"/>
  <c r="J22" i="4"/>
  <c r="K25" i="4" s="1"/>
  <c r="J23" i="4"/>
</calcChain>
</file>

<file path=xl/sharedStrings.xml><?xml version="1.0" encoding="utf-8"?>
<sst xmlns="http://schemas.openxmlformats.org/spreadsheetml/2006/main" count="66" uniqueCount="60">
  <si>
    <t xml:space="preserve">Ballistic Pendulum </t>
  </si>
  <si>
    <t>M (g)</t>
  </si>
  <si>
    <t>Steel Ball</t>
  </si>
  <si>
    <t>Mass</t>
  </si>
  <si>
    <t>Swing Arm</t>
  </si>
  <si>
    <t>Catcher</t>
  </si>
  <si>
    <t>Length</t>
  </si>
  <si>
    <t>Center to center</t>
  </si>
  <si>
    <t>Initial slider</t>
  </si>
  <si>
    <t>Position</t>
  </si>
  <si>
    <t>Final slider</t>
  </si>
  <si>
    <t>Postion</t>
  </si>
  <si>
    <r>
      <t>X</t>
    </r>
    <r>
      <rPr>
        <b/>
        <i/>
        <vertAlign val="subscript"/>
        <sz val="11"/>
        <color theme="1"/>
        <rFont val="Calibri"/>
        <family val="2"/>
        <scheme val="minor"/>
      </rPr>
      <t>i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(cm)</t>
    </r>
  </si>
  <si>
    <r>
      <t>X</t>
    </r>
    <r>
      <rPr>
        <b/>
        <i/>
        <vertAlign val="subscript"/>
        <sz val="11"/>
        <color theme="1"/>
        <rFont val="Calibri"/>
        <family val="2"/>
        <scheme val="minor"/>
      </rPr>
      <t>f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(cm)</t>
    </r>
  </si>
  <si>
    <t>Horizontal</t>
  </si>
  <si>
    <t>Displacement</t>
  </si>
  <si>
    <t>Mean</t>
  </si>
  <si>
    <t>Standard Deviation</t>
  </si>
  <si>
    <t xml:space="preserve">Vertical </t>
  </si>
  <si>
    <r>
      <rPr>
        <b/>
        <i/>
        <sz val="11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 (cm)</t>
    </r>
  </si>
  <si>
    <r>
      <rPr>
        <b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=|</t>
    </r>
    <r>
      <rPr>
        <b/>
        <i/>
        <sz val="11"/>
        <color theme="1"/>
        <rFont val="Calibri"/>
        <family val="2"/>
        <scheme val="minor"/>
      </rPr>
      <t>X</t>
    </r>
    <r>
      <rPr>
        <b/>
        <i/>
        <vertAlign val="subscript"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-</t>
    </r>
    <r>
      <rPr>
        <b/>
        <i/>
        <sz val="11"/>
        <color theme="1"/>
        <rFont val="Calibri"/>
        <family val="2"/>
        <scheme val="minor"/>
      </rPr>
      <t>X</t>
    </r>
    <r>
      <rPr>
        <b/>
        <i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| (cm)</t>
    </r>
  </si>
  <si>
    <t>m (g)</t>
  </si>
  <si>
    <r>
      <t>m</t>
    </r>
    <r>
      <rPr>
        <b/>
        <vertAlign val="subscript"/>
        <sz val="11"/>
        <color theme="1"/>
        <rFont val="Calibri"/>
        <family val="2"/>
        <scheme val="minor"/>
      </rPr>
      <t xml:space="preserve">a </t>
    </r>
    <r>
      <rPr>
        <b/>
        <sz val="11"/>
        <color theme="1"/>
        <rFont val="Calibri"/>
        <family val="2"/>
        <scheme val="minor"/>
      </rPr>
      <t>(g)</t>
    </r>
  </si>
  <si>
    <r>
      <rPr>
        <b/>
        <i/>
        <sz val="11"/>
        <color theme="1"/>
        <rFont val="Times New Roman"/>
        <family val="1"/>
      </rPr>
      <t xml:space="preserve">l </t>
    </r>
    <r>
      <rPr>
        <b/>
        <sz val="11"/>
        <color theme="1"/>
        <rFont val="Calibri"/>
        <family val="2"/>
        <scheme val="minor"/>
      </rPr>
      <t>(cm)</t>
    </r>
  </si>
  <si>
    <t>Measured Apparatus Data</t>
  </si>
  <si>
    <t>Projectile</t>
  </si>
  <si>
    <t>Initial Velocity</t>
  </si>
  <si>
    <t>Catcher+ball</t>
  </si>
  <si>
    <t>Velocity</t>
  </si>
  <si>
    <t>V (m/s)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</si>
  <si>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(m/s)</t>
    </r>
  </si>
  <si>
    <t>Local gravity</t>
  </si>
  <si>
    <r>
      <t>g (m/s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</si>
  <si>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(9.8067 std)</t>
  </si>
  <si>
    <t xml:space="preserve">Fractional </t>
  </si>
  <si>
    <t>KE lost</t>
  </si>
  <si>
    <t>%</t>
  </si>
  <si>
    <t>term</t>
  </si>
  <si>
    <t>neglected</t>
  </si>
  <si>
    <t>h/2l</t>
  </si>
  <si>
    <t xml:space="preserve">Predicted </t>
  </si>
  <si>
    <t>Range</t>
  </si>
  <si>
    <t xml:space="preserve">Height of ball </t>
  </si>
  <si>
    <t>above floor</t>
  </si>
  <si>
    <t>Measured</t>
  </si>
  <si>
    <t>(meas. from bottom of ball)</t>
  </si>
  <si>
    <r>
      <rPr>
        <b/>
        <i/>
        <sz val="11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 (cm)</t>
    </r>
  </si>
  <si>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(m)</t>
    </r>
  </si>
  <si>
    <r>
      <rPr>
        <b/>
        <i/>
        <sz val="11"/>
        <color theme="1"/>
        <rFont val="Calibri"/>
        <family val="2"/>
        <scheme val="minor"/>
      </rPr>
      <t>D</t>
    </r>
    <r>
      <rPr>
        <b/>
        <i/>
        <vertAlign val="subscript"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(m)</t>
    </r>
  </si>
  <si>
    <r>
      <t xml:space="preserve">Determination of maximum height </t>
    </r>
    <r>
      <rPr>
        <b/>
        <i/>
        <sz val="11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>, initial velocity v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, velocity after collision V, fraction of K.E. lost, Horizontal Range 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</si>
  <si>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Trial </t>
  </si>
  <si>
    <t>Number</t>
  </si>
  <si>
    <t>Deviation</t>
  </si>
  <si>
    <r>
      <rPr>
        <b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Calibri"/>
        <family val="2"/>
        <scheme val="minor"/>
      </rPr>
      <t>D</t>
    </r>
    <r>
      <rPr>
        <b/>
        <i/>
        <vertAlign val="subscript"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(cm)</t>
    </r>
  </si>
  <si>
    <t>Enter your numbers in highlighted cells</t>
  </si>
  <si>
    <t xml:space="preserve"> +/- 2mm</t>
  </si>
  <si>
    <t>Ref. Mark</t>
  </si>
  <si>
    <t>Distance</t>
  </si>
  <si>
    <t>% error =</t>
  </si>
  <si>
    <r>
      <rPr>
        <b/>
        <i/>
        <sz val="11"/>
        <color theme="1"/>
        <rFont val="Calibri"/>
        <family val="2"/>
        <scheme val="minor"/>
      </rPr>
      <t>D</t>
    </r>
    <r>
      <rPr>
        <b/>
        <i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(cm)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</si>
</sst>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5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164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K10" sqref="K10"/>
    </sheetView>
  </sheetViews>
  <sheetFormatPr defaultColWidth="12.7109375" defaultRowHeight="15" x14ac:dyDescent="0.25"/>
  <cols>
    <col min="1" max="1" width="9.140625" customWidth="1"/>
    <col min="2" max="2" width="11.85546875" customWidth="1"/>
    <col min="3" max="3" width="12.7109375" customWidth="1"/>
    <col min="4" max="4" width="15.28515625" customWidth="1"/>
    <col min="7" max="7" width="12" style="1" bestFit="1" customWidth="1"/>
    <col min="8" max="8" width="14" style="1" bestFit="1" customWidth="1"/>
    <col min="9" max="9" width="10.140625" bestFit="1" customWidth="1"/>
    <col min="10" max="10" width="10" bestFit="1" customWidth="1"/>
    <col min="11" max="11" width="10" customWidth="1"/>
    <col min="12" max="12" width="10" bestFit="1" customWidth="1"/>
  </cols>
  <sheetData>
    <row r="1" spans="1:12" x14ac:dyDescent="0.25">
      <c r="A1" s="3" t="s">
        <v>0</v>
      </c>
    </row>
    <row r="2" spans="1:12" x14ac:dyDescent="0.25">
      <c r="A2" s="3"/>
      <c r="D2" s="19" t="s">
        <v>54</v>
      </c>
      <c r="E2" s="20"/>
      <c r="F2" s="20"/>
    </row>
    <row r="3" spans="1:12" x14ac:dyDescent="0.25">
      <c r="A3" s="3" t="s">
        <v>24</v>
      </c>
    </row>
    <row r="4" spans="1:12" x14ac:dyDescent="0.25">
      <c r="D4" s="3" t="s">
        <v>7</v>
      </c>
      <c r="F4" s="2" t="s">
        <v>42</v>
      </c>
      <c r="H4" s="2" t="s">
        <v>31</v>
      </c>
    </row>
    <row r="5" spans="1:12" ht="17.25" x14ac:dyDescent="0.25">
      <c r="A5" s="2" t="s">
        <v>5</v>
      </c>
      <c r="B5" s="2" t="s">
        <v>2</v>
      </c>
      <c r="C5" s="2" t="s">
        <v>4</v>
      </c>
      <c r="D5" s="2" t="s">
        <v>4</v>
      </c>
      <c r="F5" s="2" t="s">
        <v>43</v>
      </c>
      <c r="H5" s="2" t="s">
        <v>32</v>
      </c>
    </row>
    <row r="6" spans="1:12" x14ac:dyDescent="0.25">
      <c r="A6" s="2" t="s">
        <v>3</v>
      </c>
      <c r="B6" s="2" t="s">
        <v>3</v>
      </c>
      <c r="C6" s="2" t="s">
        <v>3</v>
      </c>
      <c r="D6" s="2" t="s">
        <v>6</v>
      </c>
      <c r="F6" s="2" t="s">
        <v>46</v>
      </c>
      <c r="H6" s="16">
        <v>9.8066999999999993</v>
      </c>
    </row>
    <row r="7" spans="1:12" ht="18" x14ac:dyDescent="0.35">
      <c r="A7" s="2" t="s">
        <v>1</v>
      </c>
      <c r="B7" s="2" t="s">
        <v>21</v>
      </c>
      <c r="C7" s="2" t="s">
        <v>22</v>
      </c>
      <c r="D7" s="2" t="s">
        <v>23</v>
      </c>
      <c r="F7" s="18"/>
      <c r="G7" s="1" t="s">
        <v>55</v>
      </c>
      <c r="H7" s="1" t="s">
        <v>33</v>
      </c>
      <c r="K7" s="2" t="s">
        <v>56</v>
      </c>
    </row>
    <row r="8" spans="1:12" x14ac:dyDescent="0.25">
      <c r="A8" s="17"/>
      <c r="B8" s="17"/>
      <c r="C8" s="17"/>
      <c r="D8" s="17"/>
      <c r="F8" s="4" t="s">
        <v>45</v>
      </c>
      <c r="K8" s="2" t="s">
        <v>57</v>
      </c>
    </row>
    <row r="9" spans="1:12" ht="18" x14ac:dyDescent="0.35">
      <c r="A9" s="8"/>
      <c r="B9" s="8"/>
      <c r="C9" s="8"/>
      <c r="D9" s="8"/>
      <c r="H9" s="9"/>
      <c r="K9" s="2" t="s">
        <v>59</v>
      </c>
    </row>
    <row r="10" spans="1:12" ht="18" x14ac:dyDescent="0.35">
      <c r="A10" s="4" t="s">
        <v>49</v>
      </c>
      <c r="K10" s="21"/>
    </row>
    <row r="11" spans="1:12" x14ac:dyDescent="0.25">
      <c r="A11" s="4"/>
    </row>
    <row r="12" spans="1:12" x14ac:dyDescent="0.25">
      <c r="B12" s="2" t="s">
        <v>8</v>
      </c>
      <c r="C12" s="2" t="s">
        <v>10</v>
      </c>
      <c r="D12" s="13" t="s">
        <v>14</v>
      </c>
      <c r="E12" s="13" t="s">
        <v>18</v>
      </c>
      <c r="F12" s="13" t="s">
        <v>38</v>
      </c>
      <c r="G12" s="13" t="s">
        <v>27</v>
      </c>
      <c r="H12" s="13" t="s">
        <v>25</v>
      </c>
      <c r="I12" s="13" t="s">
        <v>34</v>
      </c>
      <c r="J12" s="13" t="s">
        <v>40</v>
      </c>
      <c r="K12" s="13" t="s">
        <v>44</v>
      </c>
      <c r="L12" s="13" t="s">
        <v>44</v>
      </c>
    </row>
    <row r="13" spans="1:12" x14ac:dyDescent="0.25">
      <c r="A13" s="2" t="s">
        <v>50</v>
      </c>
      <c r="B13" s="2" t="s">
        <v>9</v>
      </c>
      <c r="C13" s="2" t="s">
        <v>11</v>
      </c>
      <c r="D13" s="13" t="s">
        <v>15</v>
      </c>
      <c r="E13" s="13" t="s">
        <v>15</v>
      </c>
      <c r="F13" s="13" t="s">
        <v>37</v>
      </c>
      <c r="G13" s="13" t="s">
        <v>28</v>
      </c>
      <c r="H13" s="13" t="s">
        <v>26</v>
      </c>
      <c r="I13" s="13" t="s">
        <v>35</v>
      </c>
      <c r="J13" s="13" t="s">
        <v>41</v>
      </c>
      <c r="K13" s="13" t="s">
        <v>52</v>
      </c>
      <c r="L13" s="13" t="s">
        <v>41</v>
      </c>
    </row>
    <row r="14" spans="1:12" ht="18" x14ac:dyDescent="0.35">
      <c r="A14" s="2" t="s">
        <v>51</v>
      </c>
      <c r="B14" s="5" t="s">
        <v>12</v>
      </c>
      <c r="C14" s="5" t="s">
        <v>13</v>
      </c>
      <c r="D14" s="13" t="s">
        <v>20</v>
      </c>
      <c r="E14" s="13" t="s">
        <v>19</v>
      </c>
      <c r="F14" s="14" t="s">
        <v>39</v>
      </c>
      <c r="G14" s="13" t="s">
        <v>29</v>
      </c>
      <c r="H14" s="13" t="s">
        <v>30</v>
      </c>
      <c r="I14" s="13" t="s">
        <v>36</v>
      </c>
      <c r="J14" s="13" t="s">
        <v>47</v>
      </c>
      <c r="K14" s="13" t="s">
        <v>53</v>
      </c>
      <c r="L14" s="13" t="s">
        <v>48</v>
      </c>
    </row>
    <row r="15" spans="1:12" x14ac:dyDescent="0.25">
      <c r="A15" s="7">
        <v>1</v>
      </c>
      <c r="B15" s="22"/>
      <c r="C15" s="22"/>
      <c r="D15" s="10">
        <f t="shared" ref="D15:D16" si="0">ABS(C15-B15)</f>
        <v>0</v>
      </c>
      <c r="E15" s="11" t="e">
        <f t="shared" ref="E15:E16" si="1">D15^2/(2*$D$8)</f>
        <v>#DIV/0!</v>
      </c>
      <c r="F15" s="12" t="e">
        <f t="shared" ref="F15:F16" si="2">E15/(2*$D$8)</f>
        <v>#DIV/0!</v>
      </c>
      <c r="G15" s="11" t="e">
        <f t="shared" ref="G15:G16" si="3">SQRT(2*$H$6*E15/100)</f>
        <v>#DIV/0!</v>
      </c>
      <c r="H15" s="11" t="e">
        <f t="shared" ref="H15:H16" si="4">($B$8+$A$8)*G15/$B$8</f>
        <v>#DIV/0!</v>
      </c>
      <c r="I15" s="11" t="e">
        <f t="shared" ref="I15:I16" si="5">100*(1-(($B$8+$A$8)*G15^2)/($B$8*H15^2))</f>
        <v>#DIV/0!</v>
      </c>
      <c r="J15" s="11" t="e">
        <f t="shared" ref="J15:J16" si="6">H15*SQRT(2*($F$7/100)/$H$6)</f>
        <v>#DIV/0!</v>
      </c>
      <c r="K15" s="23"/>
      <c r="L15" s="11">
        <f t="shared" ref="L15:L20" si="7">($K$10+K15)/100</f>
        <v>0</v>
      </c>
    </row>
    <row r="16" spans="1:12" x14ac:dyDescent="0.25">
      <c r="A16" s="7">
        <v>2</v>
      </c>
      <c r="B16" s="22"/>
      <c r="C16" s="22"/>
      <c r="D16" s="10">
        <f t="shared" si="0"/>
        <v>0</v>
      </c>
      <c r="E16" s="11" t="e">
        <f t="shared" si="1"/>
        <v>#DIV/0!</v>
      </c>
      <c r="F16" s="12" t="e">
        <f t="shared" si="2"/>
        <v>#DIV/0!</v>
      </c>
      <c r="G16" s="11" t="e">
        <f t="shared" si="3"/>
        <v>#DIV/0!</v>
      </c>
      <c r="H16" s="11" t="e">
        <f t="shared" si="4"/>
        <v>#DIV/0!</v>
      </c>
      <c r="I16" s="11" t="e">
        <f t="shared" si="5"/>
        <v>#DIV/0!</v>
      </c>
      <c r="J16" s="11" t="e">
        <f t="shared" si="6"/>
        <v>#DIV/0!</v>
      </c>
      <c r="K16" s="23"/>
      <c r="L16" s="11">
        <f t="shared" si="7"/>
        <v>0</v>
      </c>
    </row>
    <row r="17" spans="1:12" x14ac:dyDescent="0.25">
      <c r="A17" s="7">
        <v>3</v>
      </c>
      <c r="B17" s="22"/>
      <c r="C17" s="22"/>
      <c r="D17" s="10">
        <f>ABS(C17-B17)</f>
        <v>0</v>
      </c>
      <c r="E17" s="11" t="e">
        <f>D17^2/(2*$D$8)</f>
        <v>#DIV/0!</v>
      </c>
      <c r="F17" s="12" t="e">
        <f>E17/(2*$D$8)</f>
        <v>#DIV/0!</v>
      </c>
      <c r="G17" s="11" t="e">
        <f>SQRT(2*$H$6*E17/100)</f>
        <v>#DIV/0!</v>
      </c>
      <c r="H17" s="11" t="e">
        <f>($B$8+$A$8)*G17/$B$8</f>
        <v>#DIV/0!</v>
      </c>
      <c r="I17" s="11" t="e">
        <f>100*(1-(($B$8+$A$8)*G17^2)/($B$8*H17^2))</f>
        <v>#DIV/0!</v>
      </c>
      <c r="J17" s="11" t="e">
        <f>H17*SQRT(2*($F$7/100)/$H$6)</f>
        <v>#DIV/0!</v>
      </c>
      <c r="K17" s="23"/>
      <c r="L17" s="11">
        <f t="shared" si="7"/>
        <v>0</v>
      </c>
    </row>
    <row r="18" spans="1:12" x14ac:dyDescent="0.25">
      <c r="A18" s="7">
        <v>4</v>
      </c>
      <c r="B18" s="22"/>
      <c r="C18" s="22"/>
      <c r="D18" s="10">
        <f>ABS(C18-B18)</f>
        <v>0</v>
      </c>
      <c r="E18" s="11" t="e">
        <f>D18^2/(2*$D$8)</f>
        <v>#DIV/0!</v>
      </c>
      <c r="F18" s="12" t="e">
        <f>E18/(2*$D$8)</f>
        <v>#DIV/0!</v>
      </c>
      <c r="G18" s="11" t="e">
        <f>SQRT(2*$H$6*E18/100)</f>
        <v>#DIV/0!</v>
      </c>
      <c r="H18" s="11" t="e">
        <f>($B$8+$A$8)*G18/$B$8</f>
        <v>#DIV/0!</v>
      </c>
      <c r="I18" s="11" t="e">
        <f>100*(1-(($B$8+$A$8)*G18^2)/($B$8*H18^2))</f>
        <v>#DIV/0!</v>
      </c>
      <c r="J18" s="11" t="e">
        <f>H18*SQRT(2*($F$7/100)/$H$6)</f>
        <v>#DIV/0!</v>
      </c>
      <c r="K18" s="23"/>
      <c r="L18" s="11">
        <f t="shared" si="7"/>
        <v>0</v>
      </c>
    </row>
    <row r="19" spans="1:12" x14ac:dyDescent="0.25">
      <c r="A19" s="7">
        <v>5</v>
      </c>
      <c r="B19" s="22"/>
      <c r="C19" s="22"/>
      <c r="D19" s="10">
        <f t="shared" ref="D19:D20" si="8">ABS(C19-B19)</f>
        <v>0</v>
      </c>
      <c r="E19" s="11" t="e">
        <f t="shared" ref="E19:E20" si="9">D19^2/(2*$D$8)</f>
        <v>#DIV/0!</v>
      </c>
      <c r="F19" s="12" t="e">
        <f t="shared" ref="F19:F20" si="10">E19/(2*$D$8)</f>
        <v>#DIV/0!</v>
      </c>
      <c r="G19" s="11" t="e">
        <f t="shared" ref="G19:G20" si="11">SQRT(2*$H$6*E19/100)</f>
        <v>#DIV/0!</v>
      </c>
      <c r="H19" s="11" t="e">
        <f t="shared" ref="H19:H20" si="12">($B$8+$A$8)*G19/$B$8</f>
        <v>#DIV/0!</v>
      </c>
      <c r="I19" s="11" t="e">
        <f t="shared" ref="I19:I20" si="13">100*(1-(($B$8+$A$8)*G19^2)/($B$8*H19^2))</f>
        <v>#DIV/0!</v>
      </c>
      <c r="J19" s="11" t="e">
        <f t="shared" ref="J19:J20" si="14">H19*SQRT(2*($F$7/100)/$H$6)</f>
        <v>#DIV/0!</v>
      </c>
      <c r="K19" s="23"/>
      <c r="L19" s="11">
        <f t="shared" si="7"/>
        <v>0</v>
      </c>
    </row>
    <row r="20" spans="1:12" x14ac:dyDescent="0.25">
      <c r="A20" s="7">
        <v>6</v>
      </c>
      <c r="B20" s="22"/>
      <c r="C20" s="22"/>
      <c r="D20" s="10">
        <f t="shared" si="8"/>
        <v>0</v>
      </c>
      <c r="E20" s="11" t="e">
        <f t="shared" si="9"/>
        <v>#DIV/0!</v>
      </c>
      <c r="F20" s="12" t="e">
        <f t="shared" si="10"/>
        <v>#DIV/0!</v>
      </c>
      <c r="G20" s="11" t="e">
        <f t="shared" si="11"/>
        <v>#DIV/0!</v>
      </c>
      <c r="H20" s="11" t="e">
        <f t="shared" si="12"/>
        <v>#DIV/0!</v>
      </c>
      <c r="I20" s="11" t="e">
        <f t="shared" si="13"/>
        <v>#DIV/0!</v>
      </c>
      <c r="J20" s="11" t="e">
        <f t="shared" si="14"/>
        <v>#DIV/0!</v>
      </c>
      <c r="K20" s="23"/>
      <c r="L20" s="11">
        <f t="shared" si="7"/>
        <v>0</v>
      </c>
    </row>
    <row r="21" spans="1:12" s="30" customFormat="1" x14ac:dyDescent="0.25">
      <c r="A21" s="24"/>
      <c r="B21" s="25"/>
      <c r="C21" s="25"/>
      <c r="D21" s="26"/>
      <c r="E21" s="27"/>
      <c r="F21" s="28"/>
      <c r="G21" s="27"/>
      <c r="H21" s="27"/>
      <c r="I21" s="27"/>
      <c r="J21" s="27"/>
      <c r="K21" s="29"/>
      <c r="L21" s="27"/>
    </row>
    <row r="22" spans="1:12" x14ac:dyDescent="0.25">
      <c r="C22" s="6" t="s">
        <v>16</v>
      </c>
      <c r="D22" s="15">
        <f t="shared" ref="D22:L22" si="15">AVERAGE(D15:D20)</f>
        <v>0</v>
      </c>
      <c r="E22" s="15" t="e">
        <f t="shared" si="15"/>
        <v>#DIV/0!</v>
      </c>
      <c r="F22" s="15" t="e">
        <f t="shared" si="15"/>
        <v>#DIV/0!</v>
      </c>
      <c r="G22" s="15" t="e">
        <f t="shared" si="15"/>
        <v>#DIV/0!</v>
      </c>
      <c r="H22" s="15" t="e">
        <f t="shared" si="15"/>
        <v>#DIV/0!</v>
      </c>
      <c r="I22" s="15" t="e">
        <f t="shared" si="15"/>
        <v>#DIV/0!</v>
      </c>
      <c r="J22" s="31" t="e">
        <f t="shared" si="15"/>
        <v>#DIV/0!</v>
      </c>
      <c r="K22" s="15" t="e">
        <f t="shared" si="15"/>
        <v>#DIV/0!</v>
      </c>
      <c r="L22" s="31">
        <f t="shared" si="15"/>
        <v>0</v>
      </c>
    </row>
    <row r="23" spans="1:12" x14ac:dyDescent="0.25">
      <c r="C23" s="6" t="s">
        <v>17</v>
      </c>
      <c r="D23" s="15">
        <f t="shared" ref="D23:L23" si="16">STDEV(D15:D20)</f>
        <v>0</v>
      </c>
      <c r="E23" s="15" t="e">
        <f t="shared" si="16"/>
        <v>#DIV/0!</v>
      </c>
      <c r="F23" s="15" t="e">
        <f t="shared" si="16"/>
        <v>#DIV/0!</v>
      </c>
      <c r="G23" s="15" t="e">
        <f t="shared" si="16"/>
        <v>#DIV/0!</v>
      </c>
      <c r="H23" s="15" t="e">
        <f t="shared" si="16"/>
        <v>#DIV/0!</v>
      </c>
      <c r="I23" s="15" t="e">
        <f t="shared" si="16"/>
        <v>#DIV/0!</v>
      </c>
      <c r="J23" s="31" t="e">
        <f t="shared" si="16"/>
        <v>#DIV/0!</v>
      </c>
      <c r="K23" s="15" t="e">
        <f t="shared" si="16"/>
        <v>#DIV/0!</v>
      </c>
      <c r="L23" s="31">
        <f t="shared" si="16"/>
        <v>0</v>
      </c>
    </row>
    <row r="24" spans="1:12" x14ac:dyDescent="0.25">
      <c r="C24" s="6"/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5">
      <c r="C25" s="6"/>
      <c r="D25" s="15"/>
      <c r="E25" s="15"/>
      <c r="F25" s="15"/>
      <c r="G25" s="15"/>
      <c r="H25" s="15"/>
      <c r="I25" s="15"/>
      <c r="J25" s="31" t="s">
        <v>58</v>
      </c>
      <c r="K25" s="32" t="e">
        <f>100*(L22-J22)/J22</f>
        <v>#DIV/0!</v>
      </c>
      <c r="L25" s="15"/>
    </row>
    <row r="27" spans="1:12" x14ac:dyDescent="0.25">
      <c r="B27" s="33"/>
    </row>
    <row r="28" spans="1:12" x14ac:dyDescent="0.25">
      <c r="A28" s="3"/>
    </row>
  </sheetData>
  <sheetProtection password="C426" sheet="1" objects="1" scenarios="1"/>
  <printOptions gridLines="1"/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Numerical calculations</vt:lpstr>
      <vt:lpstr>Sheet2</vt:lpstr>
      <vt:lpstr>Sheet3</vt:lpstr>
      <vt:lpstr>'Numerical calculations'!Print_Area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--</cp:lastModifiedBy>
  <dcterms:created xsi:type="dcterms:W3CDTF">2019-03-02T01:09:16Z</dcterms:created>
  <dcterms:modified xsi:type="dcterms:W3CDTF">2019-03-20T18:14:08Z</dcterms:modified>
</cp:coreProperties>
</file>